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aiffinance.sharepoint.com/teams/IO/Resources/"/>
    </mc:Choice>
  </mc:AlternateContent>
  <xr:revisionPtr revIDLastSave="0" documentId="8_{1612459E-2D2B-4CB5-BA4B-301F3C71E11F}" xr6:coauthVersionLast="47" xr6:coauthVersionMax="47" xr10:uidLastSave="{00000000-0000-0000-0000-000000000000}"/>
  <bookViews>
    <workbookView minimized="1" xWindow="18195" yWindow="165" windowWidth="4695" windowHeight="15180" firstSheet="3" activeTab="3" xr2:uid="{6CDD5DE3-9C04-4228-8CE7-D2DBBCEBC42C}"/>
  </bookViews>
  <sheets>
    <sheet name="2021 Census" sheetId="1" r:id="rId1"/>
    <sheet name="2021 Census NT" sheetId="2" r:id="rId2"/>
    <sheet name="2021 Census WA" sheetId="3" r:id="rId3"/>
    <sheet name="2021 Census QLD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5" i="4" l="1"/>
  <c r="I40" i="4"/>
  <c r="H40" i="4" s="1"/>
  <c r="I41" i="4"/>
  <c r="H41" i="4" s="1"/>
  <c r="I42" i="4"/>
  <c r="H42" i="4" s="1"/>
  <c r="I44" i="4"/>
  <c r="H44" i="4" s="1"/>
  <c r="I45" i="4"/>
  <c r="H45" i="4" s="1"/>
  <c r="I46" i="4"/>
  <c r="H46" i="4" s="1"/>
  <c r="T55" i="4"/>
  <c r="S55" i="4"/>
  <c r="Q55" i="4"/>
  <c r="M55" i="4"/>
  <c r="L55" i="4"/>
  <c r="K55" i="4"/>
  <c r="J55" i="4"/>
  <c r="F55" i="4"/>
  <c r="T7" i="1"/>
  <c r="R54" i="4"/>
  <c r="Q9" i="1"/>
  <c r="T9" i="1"/>
  <c r="I9" i="1"/>
  <c r="H9" i="1" s="1"/>
  <c r="E9" i="1"/>
  <c r="D9" i="1" s="1"/>
  <c r="T6" i="1"/>
  <c r="T5" i="1"/>
  <c r="T4" i="1"/>
  <c r="P7" i="1"/>
  <c r="Q5" i="1"/>
  <c r="Q6" i="1"/>
  <c r="M7" i="1"/>
  <c r="S7" i="1"/>
  <c r="Q4" i="1"/>
  <c r="B7" i="1"/>
  <c r="F7" i="1"/>
  <c r="I5" i="1"/>
  <c r="H5" i="1" s="1"/>
  <c r="I6" i="1"/>
  <c r="H6" i="1" s="1"/>
  <c r="I4" i="1"/>
  <c r="E5" i="1"/>
  <c r="D5" i="1" s="1"/>
  <c r="E6" i="1"/>
  <c r="D6" i="1" s="1"/>
  <c r="E4" i="1"/>
  <c r="D4" i="1" s="1"/>
  <c r="R7" i="1"/>
  <c r="L7" i="1"/>
  <c r="K7" i="1"/>
  <c r="J7" i="1"/>
  <c r="G7" i="1"/>
  <c r="O5" i="1"/>
  <c r="O6" i="1"/>
  <c r="O4" i="1"/>
  <c r="C7" i="1"/>
  <c r="U12" i="3"/>
  <c r="Q23" i="3"/>
  <c r="R23" i="3" s="1"/>
  <c r="P20" i="3"/>
  <c r="R6" i="3"/>
  <c r="R7" i="3"/>
  <c r="R8" i="3"/>
  <c r="R10" i="3"/>
  <c r="R11" i="3"/>
  <c r="R12" i="3"/>
  <c r="R14" i="3"/>
  <c r="R15" i="3"/>
  <c r="R16" i="3"/>
  <c r="R18" i="3"/>
  <c r="R19" i="3"/>
  <c r="R20" i="3"/>
  <c r="R21" i="3"/>
  <c r="R22" i="3"/>
  <c r="R5" i="3"/>
  <c r="E50" i="4"/>
  <c r="D50" i="4" s="1"/>
  <c r="I50" i="4"/>
  <c r="H50" i="4" s="1"/>
  <c r="U50" i="4"/>
  <c r="R50" i="4"/>
  <c r="P50" i="4"/>
  <c r="U11" i="4"/>
  <c r="R6" i="4"/>
  <c r="R7" i="4"/>
  <c r="R8" i="4"/>
  <c r="R9" i="4"/>
  <c r="R10" i="4"/>
  <c r="R11" i="4"/>
  <c r="R12" i="4"/>
  <c r="R13" i="4"/>
  <c r="R14" i="4"/>
  <c r="R15" i="4"/>
  <c r="R16" i="4"/>
  <c r="R17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40" i="4"/>
  <c r="R41" i="4"/>
  <c r="R42" i="4"/>
  <c r="R44" i="4"/>
  <c r="R45" i="4"/>
  <c r="R46" i="4"/>
  <c r="R47" i="4"/>
  <c r="R48" i="4"/>
  <c r="R49" i="4"/>
  <c r="R51" i="4"/>
  <c r="R52" i="4"/>
  <c r="R53" i="4"/>
  <c r="R5" i="4"/>
  <c r="U6" i="4"/>
  <c r="U7" i="4"/>
  <c r="U8" i="4"/>
  <c r="U9" i="4"/>
  <c r="U10" i="4"/>
  <c r="U12" i="4"/>
  <c r="U13" i="4"/>
  <c r="U14" i="4"/>
  <c r="U15" i="4"/>
  <c r="U16" i="4"/>
  <c r="U17" i="4"/>
  <c r="U19" i="4"/>
  <c r="U20" i="4"/>
  <c r="U21" i="4"/>
  <c r="U22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36" i="4"/>
  <c r="U37" i="4"/>
  <c r="U38" i="4"/>
  <c r="U40" i="4"/>
  <c r="U41" i="4"/>
  <c r="U42" i="4"/>
  <c r="U44" i="4"/>
  <c r="U45" i="4"/>
  <c r="U46" i="4"/>
  <c r="U47" i="4"/>
  <c r="U48" i="4"/>
  <c r="U49" i="4"/>
  <c r="U51" i="4"/>
  <c r="U52" i="4"/>
  <c r="U53" i="4"/>
  <c r="U54" i="4"/>
  <c r="U6" i="3"/>
  <c r="U7" i="3"/>
  <c r="U8" i="3"/>
  <c r="U10" i="3"/>
  <c r="U11" i="3"/>
  <c r="U14" i="3"/>
  <c r="U15" i="3"/>
  <c r="U16" i="3"/>
  <c r="U18" i="3"/>
  <c r="U19" i="3"/>
  <c r="U20" i="3"/>
  <c r="U21" i="3"/>
  <c r="U22" i="3"/>
  <c r="U5" i="3"/>
  <c r="P6" i="3"/>
  <c r="P7" i="3"/>
  <c r="P8" i="3"/>
  <c r="P10" i="3"/>
  <c r="P11" i="3"/>
  <c r="P12" i="3"/>
  <c r="P14" i="3"/>
  <c r="P15" i="3"/>
  <c r="P16" i="3"/>
  <c r="P18" i="3"/>
  <c r="P19" i="3"/>
  <c r="P21" i="3"/>
  <c r="P22" i="3"/>
  <c r="P5" i="3"/>
  <c r="P6" i="4"/>
  <c r="P7" i="4"/>
  <c r="P8" i="4"/>
  <c r="P9" i="4"/>
  <c r="P10" i="4"/>
  <c r="P11" i="4"/>
  <c r="P12" i="4"/>
  <c r="P13" i="4"/>
  <c r="P14" i="4"/>
  <c r="P15" i="4"/>
  <c r="P16" i="4"/>
  <c r="P17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40" i="4"/>
  <c r="P41" i="4"/>
  <c r="P42" i="4"/>
  <c r="P44" i="4"/>
  <c r="P45" i="4"/>
  <c r="P46" i="4"/>
  <c r="P47" i="4"/>
  <c r="P48" i="4"/>
  <c r="P49" i="4"/>
  <c r="P51" i="4"/>
  <c r="P52" i="4"/>
  <c r="P53" i="4"/>
  <c r="P54" i="4"/>
  <c r="P5" i="4"/>
  <c r="I10" i="3"/>
  <c r="I11" i="3"/>
  <c r="I12" i="3"/>
  <c r="I14" i="3"/>
  <c r="I15" i="3"/>
  <c r="I16" i="3"/>
  <c r="I18" i="3"/>
  <c r="I19" i="3"/>
  <c r="I20" i="3"/>
  <c r="I21" i="3"/>
  <c r="I22" i="3"/>
  <c r="I6" i="3"/>
  <c r="I7" i="3"/>
  <c r="I8" i="3"/>
  <c r="I5" i="3"/>
  <c r="E6" i="3"/>
  <c r="E7" i="3"/>
  <c r="D7" i="3" s="1"/>
  <c r="E8" i="3"/>
  <c r="D8" i="3" s="1"/>
  <c r="E10" i="3"/>
  <c r="D10" i="3" s="1"/>
  <c r="E11" i="3"/>
  <c r="D11" i="3" s="1"/>
  <c r="E12" i="3"/>
  <c r="E14" i="3"/>
  <c r="D14" i="3" s="1"/>
  <c r="E15" i="3"/>
  <c r="D15" i="3" s="1"/>
  <c r="E16" i="3"/>
  <c r="D16" i="3" s="1"/>
  <c r="E18" i="3"/>
  <c r="E19" i="3"/>
  <c r="E20" i="3"/>
  <c r="D20" i="3" s="1"/>
  <c r="E21" i="3"/>
  <c r="D21" i="3" s="1"/>
  <c r="E22" i="3"/>
  <c r="D22" i="3" s="1"/>
  <c r="E5" i="3"/>
  <c r="D5" i="3" s="1"/>
  <c r="D6" i="3"/>
  <c r="D12" i="3"/>
  <c r="D18" i="3"/>
  <c r="D19" i="3"/>
  <c r="I6" i="4"/>
  <c r="H6" i="4" s="1"/>
  <c r="I7" i="4"/>
  <c r="H7" i="4" s="1"/>
  <c r="I8" i="4"/>
  <c r="H8" i="4" s="1"/>
  <c r="I9" i="4"/>
  <c r="H9" i="4" s="1"/>
  <c r="I10" i="4"/>
  <c r="H10" i="4" s="1"/>
  <c r="I11" i="4"/>
  <c r="H11" i="4" s="1"/>
  <c r="I12" i="4"/>
  <c r="H12" i="4" s="1"/>
  <c r="I13" i="4"/>
  <c r="H13" i="4" s="1"/>
  <c r="I14" i="4"/>
  <c r="H14" i="4" s="1"/>
  <c r="I15" i="4"/>
  <c r="H15" i="4" s="1"/>
  <c r="I16" i="4"/>
  <c r="H16" i="4" s="1"/>
  <c r="I17" i="4"/>
  <c r="H17" i="4" s="1"/>
  <c r="I19" i="4"/>
  <c r="H19" i="4" s="1"/>
  <c r="I20" i="4"/>
  <c r="H20" i="4" s="1"/>
  <c r="I21" i="4"/>
  <c r="H21" i="4" s="1"/>
  <c r="I22" i="4"/>
  <c r="H22" i="4" s="1"/>
  <c r="I23" i="4"/>
  <c r="H23" i="4" s="1"/>
  <c r="I24" i="4"/>
  <c r="H24" i="4" s="1"/>
  <c r="I25" i="4"/>
  <c r="H25" i="4" s="1"/>
  <c r="I26" i="4"/>
  <c r="H26" i="4" s="1"/>
  <c r="I27" i="4"/>
  <c r="H27" i="4" s="1"/>
  <c r="I28" i="4"/>
  <c r="H28" i="4" s="1"/>
  <c r="I29" i="4"/>
  <c r="H29" i="4" s="1"/>
  <c r="I30" i="4"/>
  <c r="H30" i="4" s="1"/>
  <c r="I31" i="4"/>
  <c r="H31" i="4" s="1"/>
  <c r="I32" i="4"/>
  <c r="H32" i="4" s="1"/>
  <c r="I33" i="4"/>
  <c r="H33" i="4" s="1"/>
  <c r="I34" i="4"/>
  <c r="H34" i="4" s="1"/>
  <c r="I35" i="4"/>
  <c r="H35" i="4" s="1"/>
  <c r="I36" i="4"/>
  <c r="H36" i="4" s="1"/>
  <c r="I37" i="4"/>
  <c r="H37" i="4" s="1"/>
  <c r="I38" i="4"/>
  <c r="H38" i="4" s="1"/>
  <c r="I47" i="4"/>
  <c r="H47" i="4" s="1"/>
  <c r="I48" i="4"/>
  <c r="H48" i="4" s="1"/>
  <c r="I49" i="4"/>
  <c r="H49" i="4" s="1"/>
  <c r="I51" i="4"/>
  <c r="H51" i="4" s="1"/>
  <c r="I52" i="4"/>
  <c r="H52" i="4" s="1"/>
  <c r="I53" i="4"/>
  <c r="H53" i="4" s="1"/>
  <c r="I54" i="4"/>
  <c r="H54" i="4" s="1"/>
  <c r="E19" i="4"/>
  <c r="D19" i="4" s="1"/>
  <c r="E20" i="4"/>
  <c r="D20" i="4" s="1"/>
  <c r="E21" i="4"/>
  <c r="D21" i="4" s="1"/>
  <c r="E22" i="4"/>
  <c r="D22" i="4" s="1"/>
  <c r="E23" i="4"/>
  <c r="D23" i="4" s="1"/>
  <c r="E24" i="4"/>
  <c r="D24" i="4" s="1"/>
  <c r="E25" i="4"/>
  <c r="D25" i="4" s="1"/>
  <c r="E26" i="4"/>
  <c r="D26" i="4" s="1"/>
  <c r="E27" i="4"/>
  <c r="D27" i="4" s="1"/>
  <c r="E28" i="4"/>
  <c r="D28" i="4" s="1"/>
  <c r="E29" i="4"/>
  <c r="D29" i="4" s="1"/>
  <c r="E30" i="4"/>
  <c r="D30" i="4" s="1"/>
  <c r="E31" i="4"/>
  <c r="D31" i="4" s="1"/>
  <c r="E32" i="4"/>
  <c r="D32" i="4" s="1"/>
  <c r="E33" i="4"/>
  <c r="D33" i="4" s="1"/>
  <c r="E34" i="4"/>
  <c r="D34" i="4" s="1"/>
  <c r="E35" i="4"/>
  <c r="D35" i="4" s="1"/>
  <c r="E36" i="4"/>
  <c r="D36" i="4" s="1"/>
  <c r="E37" i="4"/>
  <c r="D37" i="4" s="1"/>
  <c r="E38" i="4"/>
  <c r="D38" i="4" s="1"/>
  <c r="E40" i="4"/>
  <c r="D40" i="4" s="1"/>
  <c r="E41" i="4"/>
  <c r="D41" i="4" s="1"/>
  <c r="E42" i="4"/>
  <c r="D42" i="4" s="1"/>
  <c r="E44" i="4"/>
  <c r="D44" i="4" s="1"/>
  <c r="E45" i="4"/>
  <c r="D45" i="4" s="1"/>
  <c r="E46" i="4"/>
  <c r="D46" i="4" s="1"/>
  <c r="E47" i="4"/>
  <c r="D47" i="4" s="1"/>
  <c r="E48" i="4"/>
  <c r="D48" i="4" s="1"/>
  <c r="E49" i="4"/>
  <c r="D49" i="4" s="1"/>
  <c r="E51" i="4"/>
  <c r="D51" i="4" s="1"/>
  <c r="E52" i="4"/>
  <c r="D52" i="4" s="1"/>
  <c r="E53" i="4"/>
  <c r="D53" i="4" s="1"/>
  <c r="E54" i="4"/>
  <c r="D54" i="4" s="1"/>
  <c r="E6" i="4"/>
  <c r="D6" i="4" s="1"/>
  <c r="E7" i="4"/>
  <c r="D7" i="4" s="1"/>
  <c r="E8" i="4"/>
  <c r="D8" i="4" s="1"/>
  <c r="E9" i="4"/>
  <c r="D9" i="4" s="1"/>
  <c r="E10" i="4"/>
  <c r="D10" i="4" s="1"/>
  <c r="E11" i="4"/>
  <c r="D11" i="4" s="1"/>
  <c r="E12" i="4"/>
  <c r="D12" i="4" s="1"/>
  <c r="E13" i="4"/>
  <c r="D13" i="4" s="1"/>
  <c r="E14" i="4"/>
  <c r="D14" i="4" s="1"/>
  <c r="E15" i="4"/>
  <c r="D15" i="4" s="1"/>
  <c r="E16" i="4"/>
  <c r="D16" i="4" s="1"/>
  <c r="E17" i="4"/>
  <c r="D17" i="4" s="1"/>
  <c r="H27" i="2"/>
  <c r="D27" i="2"/>
  <c r="I5" i="4"/>
  <c r="H5" i="4" s="1"/>
  <c r="E5" i="4"/>
  <c r="D5" i="4" s="1"/>
  <c r="J27" i="2"/>
  <c r="M23" i="3"/>
  <c r="L23" i="3"/>
  <c r="K23" i="3"/>
  <c r="J23" i="3"/>
  <c r="S23" i="3"/>
  <c r="T23" i="3"/>
  <c r="U23" i="3" s="1"/>
  <c r="G23" i="3"/>
  <c r="P23" i="3" s="1"/>
  <c r="F23" i="3"/>
  <c r="C23" i="3"/>
  <c r="B23" i="3"/>
  <c r="G55" i="4" l="1"/>
  <c r="R55" i="4" s="1"/>
  <c r="C55" i="4"/>
  <c r="B55" i="4"/>
  <c r="Q7" i="1"/>
  <c r="E7" i="1"/>
  <c r="D7" i="1" s="1"/>
  <c r="I7" i="1"/>
  <c r="H7" i="1" s="1"/>
  <c r="H4" i="1"/>
  <c r="O7" i="1"/>
  <c r="E23" i="3"/>
  <c r="D23" i="3" s="1"/>
  <c r="I23" i="3"/>
  <c r="H23" i="3" s="1"/>
  <c r="I55" i="4"/>
  <c r="H55" i="4" l="1"/>
  <c r="P55" i="4"/>
  <c r="U55" i="4"/>
  <c r="E55" i="4"/>
  <c r="D55" i="4" s="1"/>
</calcChain>
</file>

<file path=xl/sharedStrings.xml><?xml version="1.0" encoding="utf-8"?>
<sst xmlns="http://schemas.openxmlformats.org/spreadsheetml/2006/main" count="286" uniqueCount="204">
  <si>
    <t>NAIF Jurisdiction</t>
  </si>
  <si>
    <t>State</t>
  </si>
  <si>
    <t>Population - Total (2016)</t>
  </si>
  <si>
    <t>Population - Total (2021)</t>
  </si>
  <si>
    <t>Grown by %</t>
  </si>
  <si>
    <t>Difference</t>
  </si>
  <si>
    <t>Population - Indigenous (2016)</t>
  </si>
  <si>
    <t>Population - Indigenous (2021)</t>
  </si>
  <si>
    <t>Median Age</t>
  </si>
  <si>
    <t>Median Weekly Rent</t>
  </si>
  <si>
    <t>Median Monthly Mortage Repayments</t>
  </si>
  <si>
    <t>Personal Median Weekly Income</t>
  </si>
  <si>
    <t>Unemployed %</t>
  </si>
  <si>
    <t>Indigenous Population %</t>
  </si>
  <si>
    <t>Indigenous Languages Used at Home</t>
  </si>
  <si>
    <t>% of Indigenous Languages Used at Home</t>
  </si>
  <si>
    <t>Indigenous Median Age</t>
  </si>
  <si>
    <t>Indigenous Working Age No</t>
  </si>
  <si>
    <t>Indigenous Working Age Population %</t>
  </si>
  <si>
    <t>Northern Territory</t>
  </si>
  <si>
    <t>Western Australia</t>
  </si>
  <si>
    <t>Queensland</t>
  </si>
  <si>
    <t>Total (NAIF)</t>
  </si>
  <si>
    <t>Australia</t>
  </si>
  <si>
    <t>LGA</t>
  </si>
  <si>
    <t>Top Industry of Employment</t>
  </si>
  <si>
    <t>Arnhem Land Region</t>
  </si>
  <si>
    <t xml:space="preserve">East Arnhem </t>
  </si>
  <si>
    <t>Combined Primary and Secondary Education 14%</t>
  </si>
  <si>
    <t xml:space="preserve">West Arnhem </t>
  </si>
  <si>
    <t>Local Government Administration 12.4%</t>
  </si>
  <si>
    <t>Top End  Regions</t>
  </si>
  <si>
    <t>Belyuen</t>
  </si>
  <si>
    <t>N/A</t>
  </si>
  <si>
    <t>Coomalie</t>
  </si>
  <si>
    <t>Accommodation 9.7%</t>
  </si>
  <si>
    <t xml:space="preserve">Darwin </t>
  </si>
  <si>
    <t>State Government Administration 8.3%</t>
  </si>
  <si>
    <t xml:space="preserve">Litchfield </t>
  </si>
  <si>
    <t>State Government Administration 6.9%</t>
  </si>
  <si>
    <t xml:space="preserve">Palmerston </t>
  </si>
  <si>
    <t>State Government Administration 7.3%</t>
  </si>
  <si>
    <t xml:space="preserve">Tiwi Islands </t>
  </si>
  <si>
    <t>Local Government Administration 14.7</t>
  </si>
  <si>
    <t>Unincorporated NT</t>
  </si>
  <si>
    <t>Accomodation 12%</t>
  </si>
  <si>
    <t xml:space="preserve">Wagait </t>
  </si>
  <si>
    <t>Local Government Administration 5.9%</t>
  </si>
  <si>
    <t>Big Rivers Regions</t>
  </si>
  <si>
    <t xml:space="preserve">Katherine </t>
  </si>
  <si>
    <t>Defence 10.8%</t>
  </si>
  <si>
    <t xml:space="preserve">Roper Gulf </t>
  </si>
  <si>
    <t>Local Government Administration 10.5%</t>
  </si>
  <si>
    <t xml:space="preserve">Victoria Daly </t>
  </si>
  <si>
    <t>Beef Cattle Farming 24.2%</t>
  </si>
  <si>
    <t xml:space="preserve">West Daly </t>
  </si>
  <si>
    <t>Combined Primary and Secondary Education 13.6</t>
  </si>
  <si>
    <t>Barkly Region</t>
  </si>
  <si>
    <t xml:space="preserve">Barkly </t>
  </si>
  <si>
    <t>Beef Cattle Farming 15.1%</t>
  </si>
  <si>
    <t>Central Australia Region</t>
  </si>
  <si>
    <t xml:space="preserve">Alice Springs </t>
  </si>
  <si>
    <t>Hospitals 8.8%</t>
  </si>
  <si>
    <t>Central Desert</t>
  </si>
  <si>
    <t>Local Government Administration 14.4%</t>
  </si>
  <si>
    <t xml:space="preserve">MacDonnell </t>
  </si>
  <si>
    <t>Local Government Administration 21%</t>
  </si>
  <si>
    <t>Total (NT)</t>
  </si>
  <si>
    <t>State Government Administration 6.8%</t>
  </si>
  <si>
    <t xml:space="preserve">*Total number was not calculated from table NT totals have been extracted from ABS to include unincorporated areas that we couldn't capture on the website. </t>
  </si>
  <si>
    <t>% of Indigenous Working Age Population</t>
  </si>
  <si>
    <t>Kimberely Region</t>
  </si>
  <si>
    <t>Broome</t>
  </si>
  <si>
    <t>Hospitals 5.9%</t>
  </si>
  <si>
    <t xml:space="preserve">Derby-West Kimberley </t>
  </si>
  <si>
    <t>Hospitals 6.9%</t>
  </si>
  <si>
    <t>Halls Creek</t>
  </si>
  <si>
    <t>Primary and Secondary Education 10.1%</t>
  </si>
  <si>
    <t xml:space="preserve">Wyndham-East Kimberley </t>
  </si>
  <si>
    <t>Hospitals 5.5%</t>
  </si>
  <si>
    <t>East Pilbara &amp; Goldfields Regions</t>
  </si>
  <si>
    <t>East Pilbara</t>
  </si>
  <si>
    <t>Iron Ore Mining 38.1%</t>
  </si>
  <si>
    <t>Ngaanyatjarraku</t>
  </si>
  <si>
    <t>Local Government Administration 20.4%</t>
  </si>
  <si>
    <t>Wiluna</t>
  </si>
  <si>
    <t>Gold Ore Mining 13.8%</t>
  </si>
  <si>
    <t>Pilbara Region</t>
  </si>
  <si>
    <t>Ashburton</t>
  </si>
  <si>
    <t>Iron Ore Mining 42.1%</t>
  </si>
  <si>
    <t>Karratha</t>
  </si>
  <si>
    <t>Iron Ore Mining 12.4%</t>
  </si>
  <si>
    <t>Port Hedland</t>
  </si>
  <si>
    <t>Iron Ore Mining 22.7%</t>
  </si>
  <si>
    <t>Mid-West &amp; Gascoyne Regions</t>
  </si>
  <si>
    <t>Shark Bay</t>
  </si>
  <si>
    <t>Accommodation 13.9%</t>
  </si>
  <si>
    <t>Upper Gascoyne</t>
  </si>
  <si>
    <t>Beef Cattle Farming</t>
  </si>
  <si>
    <t>Meekatharra</t>
  </si>
  <si>
    <t>Gold Ore Mining 23.8%</t>
  </si>
  <si>
    <t xml:space="preserve">Carnarvon </t>
  </si>
  <si>
    <t>Vegetable Growing (Outdoors) 5.7%</t>
  </si>
  <si>
    <t>Exmouth</t>
  </si>
  <si>
    <t>Accommodation 7.2%</t>
  </si>
  <si>
    <t>Total (WA)</t>
  </si>
  <si>
    <t>Indigenous Working Age %</t>
  </si>
  <si>
    <t xml:space="preserve">Cape York Region &amp; Torres Strait Islands </t>
  </si>
  <si>
    <t>Aurukun</t>
  </si>
  <si>
    <t>Local Government Administration 22.4%</t>
  </si>
  <si>
    <t xml:space="preserve">Cook Shire </t>
  </si>
  <si>
    <t>Local Government Administration 7.4%</t>
  </si>
  <si>
    <t xml:space="preserve">Douglas Shire </t>
  </si>
  <si>
    <t>Accommodation 13.2%</t>
  </si>
  <si>
    <t xml:space="preserve">Hope Vale </t>
  </si>
  <si>
    <t>Local Government Administration 24.2%</t>
  </si>
  <si>
    <t xml:space="preserve">Kowanyama </t>
  </si>
  <si>
    <t>Local Government Administration 36.4%</t>
  </si>
  <si>
    <t xml:space="preserve">Lockhart River </t>
  </si>
  <si>
    <t>Local Government Administration 43.5%</t>
  </si>
  <si>
    <t xml:space="preserve">Mapoon </t>
  </si>
  <si>
    <t>Local Government Administration 57%</t>
  </si>
  <si>
    <t xml:space="preserve">Napranum </t>
  </si>
  <si>
    <t>Bauxite Mining 17.5%</t>
  </si>
  <si>
    <t>Northern Peninsula Area</t>
  </si>
  <si>
    <t>Local Government Administration 14.5%</t>
  </si>
  <si>
    <t>Torres Shire</t>
  </si>
  <si>
    <t>Hospitals 13.7%</t>
  </si>
  <si>
    <t xml:space="preserve">Torres Strait Island Regional </t>
  </si>
  <si>
    <t>Local Government Administration 25.2%</t>
  </si>
  <si>
    <t xml:space="preserve">Weipa </t>
  </si>
  <si>
    <t>Bauxite Mining 35.8%</t>
  </si>
  <si>
    <t>Wujal Wujal</t>
  </si>
  <si>
    <t>Local Government Administration 38.6%</t>
  </si>
  <si>
    <t>Lower Gulf &amp; North Queensland Regions</t>
  </si>
  <si>
    <t xml:space="preserve">Burdekin </t>
  </si>
  <si>
    <t>Sugar Cane Growing 10.1%</t>
  </si>
  <si>
    <t xml:space="preserve">Burke Shire </t>
  </si>
  <si>
    <t>Beef Cattle Farming 31.4%</t>
  </si>
  <si>
    <t xml:space="preserve">Cairns </t>
  </si>
  <si>
    <t xml:space="preserve">Carpentaria Shire </t>
  </si>
  <si>
    <t>Beef Cattle Farming 17.7%</t>
  </si>
  <si>
    <t xml:space="preserve">Cassowary Coast </t>
  </si>
  <si>
    <t>Other Fruit and Tree Nut Growing 10.7%</t>
  </si>
  <si>
    <t xml:space="preserve">Charters Towers </t>
  </si>
  <si>
    <t>Beef Cattle Farming 10.5%</t>
  </si>
  <si>
    <t xml:space="preserve">Cloncurry </t>
  </si>
  <si>
    <t>Beef Cattle Farming 12.8%</t>
  </si>
  <si>
    <t xml:space="preserve">Croydon </t>
  </si>
  <si>
    <t>Local Government Administration 34.9</t>
  </si>
  <si>
    <t xml:space="preserve">Doomadgee </t>
  </si>
  <si>
    <t>Combined Primary and Secondary Education 22.6%</t>
  </si>
  <si>
    <t xml:space="preserve">Etheridge Shire </t>
  </si>
  <si>
    <t>Beef Cattle Farming  35.4%</t>
  </si>
  <si>
    <t xml:space="preserve">Flinders Shire </t>
  </si>
  <si>
    <t>Beef Cattle Farming 25.4%</t>
  </si>
  <si>
    <t xml:space="preserve">Hinchinbrook </t>
  </si>
  <si>
    <t>Sugar Cane Growing 10.6%</t>
  </si>
  <si>
    <t xml:space="preserve">Mareeba </t>
  </si>
  <si>
    <t>Other Fruit and Tree Nut Growing 4.7%</t>
  </si>
  <si>
    <t xml:space="preserve">McKinlay Shire </t>
  </si>
  <si>
    <t>Beef Cattle Farming 42.5%</t>
  </si>
  <si>
    <t xml:space="preserve">Mount Isa </t>
  </si>
  <si>
    <t>Copper Ore Mining 16.9%</t>
  </si>
  <si>
    <t xml:space="preserve">Palm Island </t>
  </si>
  <si>
    <t>Primary Education 12.4%</t>
  </si>
  <si>
    <t xml:space="preserve">Richmond </t>
  </si>
  <si>
    <t>Beef Cattle Farming 32.7%</t>
  </si>
  <si>
    <t xml:space="preserve">Tablelands </t>
  </si>
  <si>
    <t>Hospitals 3.9%</t>
  </si>
  <si>
    <t xml:space="preserve">Townsville </t>
  </si>
  <si>
    <t>Hospitals 6.6%</t>
  </si>
  <si>
    <t xml:space="preserve">Yarrabah </t>
  </si>
  <si>
    <t>Mackay, Isaac &amp; Whitsunday Regions</t>
  </si>
  <si>
    <t xml:space="preserve">Isaac Regional </t>
  </si>
  <si>
    <t>Coal Mining 28.5%</t>
  </si>
  <si>
    <t xml:space="preserve">Mackay </t>
  </si>
  <si>
    <t>Coal Mining 9.5%</t>
  </si>
  <si>
    <t xml:space="preserve">Whitsunday </t>
  </si>
  <si>
    <t>Accommodation 10.3%</t>
  </si>
  <si>
    <t>Channel &amp; Central Queensland Regions</t>
  </si>
  <si>
    <t>Barcaldine</t>
  </si>
  <si>
    <t>Beef Cattle Farming 24.3%</t>
  </si>
  <si>
    <t>Barcoo</t>
  </si>
  <si>
    <t>Beef Cattle Farming 27.3%</t>
  </si>
  <si>
    <t>Blackall-Tambo Regional</t>
  </si>
  <si>
    <t>Beef Cattle Farming 23.9%</t>
  </si>
  <si>
    <t>Boulia</t>
  </si>
  <si>
    <t>Beef Cattle Farming 42%</t>
  </si>
  <si>
    <t>Central Highlands</t>
  </si>
  <si>
    <t>Coal Mining 19.9%</t>
  </si>
  <si>
    <t>Diamantina</t>
  </si>
  <si>
    <t>Beef Cattle Farming 33.1%</t>
  </si>
  <si>
    <t>Livingstone</t>
  </si>
  <si>
    <t>Coal Mining 8.1%</t>
  </si>
  <si>
    <t>Longreach</t>
  </si>
  <si>
    <t>Hospitals 7.4%</t>
  </si>
  <si>
    <t>Rockhampton</t>
  </si>
  <si>
    <t>Hospitals 6.4%</t>
  </si>
  <si>
    <t>Gladstone</t>
  </si>
  <si>
    <t>Aluminium Smelting 5.7%</t>
  </si>
  <si>
    <t>Winton</t>
  </si>
  <si>
    <t>Local Government Administration 15.2%</t>
  </si>
  <si>
    <t>Total (QLD)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</si>
</sst>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0.0%"/>
    <numFmt numFmtId="166" formatCode="&quot;$&quot;#,##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222222"/>
      <name val="Segoe UI"/>
      <family val="2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375623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rgb="FF000000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8">
    <xf numFmtId="0" fontId="0" fillId="0" borderId="0" xfId="0"/>
    <xf numFmtId="0" fontId="3" fillId="0" borderId="0" xfId="0" applyFont="1"/>
    <xf numFmtId="0" fontId="4" fillId="0" borderId="6" xfId="0" applyFont="1" applyBorder="1" applyAlignment="1">
      <alignment horizontal="left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3" fontId="5" fillId="0" borderId="6" xfId="0" applyNumberFormat="1" applyFont="1" applyBorder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left"/>
    </xf>
    <xf numFmtId="3" fontId="5" fillId="0" borderId="9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9" fontId="5" fillId="0" borderId="7" xfId="0" applyNumberFormat="1" applyFont="1" applyBorder="1" applyAlignment="1">
      <alignment horizontal="center" vertical="center"/>
    </xf>
    <xf numFmtId="0" fontId="5" fillId="0" borderId="0" xfId="2" applyNumberFormat="1" applyFont="1" applyBorder="1" applyAlignment="1">
      <alignment horizontal="center" vertical="center"/>
    </xf>
    <xf numFmtId="165" fontId="5" fillId="0" borderId="0" xfId="2" applyNumberFormat="1" applyFont="1" applyBorder="1" applyAlignment="1">
      <alignment horizontal="center" vertical="center"/>
    </xf>
    <xf numFmtId="3" fontId="3" fillId="0" borderId="0" xfId="0" applyNumberFormat="1" applyFont="1"/>
    <xf numFmtId="1" fontId="5" fillId="0" borderId="0" xfId="0" applyNumberFormat="1" applyFont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/>
    </xf>
    <xf numFmtId="3" fontId="5" fillId="0" borderId="10" xfId="0" applyNumberFormat="1" applyFont="1" applyBorder="1" applyAlignment="1">
      <alignment horizontal="center" vertical="center"/>
    </xf>
    <xf numFmtId="0" fontId="6" fillId="0" borderId="0" xfId="0" applyFont="1"/>
    <xf numFmtId="165" fontId="5" fillId="0" borderId="7" xfId="2" applyNumberFormat="1" applyFont="1" applyBorder="1" applyAlignment="1">
      <alignment horizontal="center" vertical="center"/>
    </xf>
    <xf numFmtId="3" fontId="5" fillId="0" borderId="0" xfId="2" applyNumberFormat="1" applyFont="1" applyBorder="1" applyAlignment="1">
      <alignment horizontal="center" vertical="center"/>
    </xf>
    <xf numFmtId="166" fontId="5" fillId="0" borderId="0" xfId="2" applyNumberFormat="1" applyFont="1" applyBorder="1" applyAlignment="1">
      <alignment horizontal="center" vertical="center"/>
    </xf>
    <xf numFmtId="166" fontId="5" fillId="0" borderId="0" xfId="1" applyNumberFormat="1" applyFont="1" applyBorder="1" applyAlignment="1">
      <alignment horizontal="center" vertical="center"/>
    </xf>
    <xf numFmtId="0" fontId="4" fillId="3" borderId="2" xfId="0" applyFont="1" applyFill="1" applyBorder="1" applyAlignment="1">
      <alignment horizontal="left"/>
    </xf>
    <xf numFmtId="3" fontId="5" fillId="3" borderId="2" xfId="0" applyNumberFormat="1" applyFont="1" applyFill="1" applyBorder="1" applyAlignment="1">
      <alignment horizontal="center" vertical="center"/>
    </xf>
    <xf numFmtId="3" fontId="5" fillId="3" borderId="3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165" fontId="5" fillId="3" borderId="4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left"/>
    </xf>
    <xf numFmtId="3" fontId="5" fillId="3" borderId="6" xfId="0" applyNumberFormat="1" applyFont="1" applyFill="1" applyBorder="1" applyAlignment="1">
      <alignment horizontal="center" vertical="center"/>
    </xf>
    <xf numFmtId="3" fontId="5" fillId="3" borderId="0" xfId="0" applyNumberFormat="1" applyFont="1" applyFill="1" applyAlignment="1">
      <alignment horizontal="center" vertical="center"/>
    </xf>
    <xf numFmtId="165" fontId="5" fillId="3" borderId="0" xfId="2" applyNumberFormat="1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166" fontId="5" fillId="3" borderId="0" xfId="2" applyNumberFormat="1" applyFont="1" applyFill="1" applyBorder="1" applyAlignment="1">
      <alignment horizontal="center" vertical="center"/>
    </xf>
    <xf numFmtId="0" fontId="5" fillId="3" borderId="0" xfId="2" applyNumberFormat="1" applyFont="1" applyFill="1" applyBorder="1" applyAlignment="1">
      <alignment horizontal="center" vertical="center"/>
    </xf>
    <xf numFmtId="3" fontId="5" fillId="3" borderId="0" xfId="2" applyNumberFormat="1" applyFont="1" applyFill="1" applyBorder="1" applyAlignment="1">
      <alignment horizontal="center" vertical="center"/>
    </xf>
    <xf numFmtId="165" fontId="5" fillId="3" borderId="7" xfId="2" applyNumberFormat="1" applyFont="1" applyFill="1" applyBorder="1" applyAlignment="1">
      <alignment horizontal="center" vertical="center"/>
    </xf>
    <xf numFmtId="3" fontId="5" fillId="3" borderId="7" xfId="0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166" fontId="5" fillId="0" borderId="10" xfId="1" applyNumberFormat="1" applyFont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left"/>
    </xf>
    <xf numFmtId="0" fontId="4" fillId="3" borderId="5" xfId="0" applyFont="1" applyFill="1" applyBorder="1" applyAlignment="1">
      <alignment horizontal="left"/>
    </xf>
    <xf numFmtId="0" fontId="4" fillId="0" borderId="8" xfId="0" applyFont="1" applyBorder="1" applyAlignment="1">
      <alignment horizontal="left"/>
    </xf>
    <xf numFmtId="3" fontId="5" fillId="0" borderId="11" xfId="0" applyNumberFormat="1" applyFont="1" applyBorder="1" applyAlignment="1">
      <alignment horizontal="center" vertical="center"/>
    </xf>
    <xf numFmtId="165" fontId="5" fillId="3" borderId="2" xfId="2" applyNumberFormat="1" applyFont="1" applyFill="1" applyBorder="1" applyAlignment="1">
      <alignment horizontal="center" vertical="center"/>
    </xf>
    <xf numFmtId="3" fontId="2" fillId="4" borderId="3" xfId="0" applyNumberFormat="1" applyFont="1" applyFill="1" applyBorder="1" applyAlignment="1">
      <alignment horizontal="center" vertical="center"/>
    </xf>
    <xf numFmtId="166" fontId="2" fillId="4" borderId="3" xfId="0" applyNumberFormat="1" applyFont="1" applyFill="1" applyBorder="1" applyAlignment="1">
      <alignment horizontal="center" vertical="center"/>
    </xf>
    <xf numFmtId="9" fontId="2" fillId="4" borderId="3" xfId="0" applyNumberFormat="1" applyFont="1" applyFill="1" applyBorder="1" applyAlignment="1">
      <alignment horizontal="center" vertical="center"/>
    </xf>
    <xf numFmtId="9" fontId="5" fillId="0" borderId="0" xfId="2" applyFont="1" applyBorder="1" applyAlignment="1">
      <alignment horizontal="center" vertical="center"/>
    </xf>
    <xf numFmtId="9" fontId="5" fillId="3" borderId="0" xfId="2" applyFont="1" applyFill="1" applyBorder="1" applyAlignment="1">
      <alignment horizontal="center" vertical="center"/>
    </xf>
    <xf numFmtId="9" fontId="5" fillId="0" borderId="10" xfId="2" applyFont="1" applyBorder="1" applyAlignment="1">
      <alignment horizontal="center" vertical="center"/>
    </xf>
    <xf numFmtId="9" fontId="5" fillId="0" borderId="0" xfId="1" applyNumberFormat="1" applyFont="1" applyBorder="1" applyAlignment="1">
      <alignment horizontal="center" vertical="center"/>
    </xf>
    <xf numFmtId="9" fontId="5" fillId="3" borderId="0" xfId="1" applyNumberFormat="1" applyFont="1" applyFill="1" applyBorder="1" applyAlignment="1">
      <alignment horizontal="center" vertical="center"/>
    </xf>
    <xf numFmtId="9" fontId="5" fillId="0" borderId="10" xfId="1" applyNumberFormat="1" applyFont="1" applyBorder="1" applyAlignment="1">
      <alignment horizontal="center" vertical="center"/>
    </xf>
    <xf numFmtId="9" fontId="2" fillId="4" borderId="4" xfId="0" applyNumberFormat="1" applyFont="1" applyFill="1" applyBorder="1" applyAlignment="1">
      <alignment horizontal="center" vertical="center"/>
    </xf>
    <xf numFmtId="9" fontId="5" fillId="3" borderId="7" xfId="0" applyNumberFormat="1" applyFont="1" applyFill="1" applyBorder="1" applyAlignment="1">
      <alignment horizontal="center" vertical="center"/>
    </xf>
    <xf numFmtId="9" fontId="5" fillId="0" borderId="7" xfId="2" applyFont="1" applyBorder="1" applyAlignment="1">
      <alignment horizontal="center" vertical="center"/>
    </xf>
    <xf numFmtId="9" fontId="5" fillId="3" borderId="3" xfId="2" applyFont="1" applyFill="1" applyBorder="1" applyAlignment="1">
      <alignment horizontal="center" vertical="center"/>
    </xf>
    <xf numFmtId="9" fontId="5" fillId="3" borderId="3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9" fontId="5" fillId="3" borderId="2" xfId="2" applyFont="1" applyFill="1" applyBorder="1" applyAlignment="1">
      <alignment horizontal="center" vertical="center"/>
    </xf>
    <xf numFmtId="9" fontId="5" fillId="0" borderId="6" xfId="2" applyFont="1" applyBorder="1" applyAlignment="1">
      <alignment horizontal="center" vertical="center"/>
    </xf>
    <xf numFmtId="9" fontId="5" fillId="3" borderId="6" xfId="2" applyFont="1" applyFill="1" applyBorder="1" applyAlignment="1">
      <alignment horizontal="center" vertical="center"/>
    </xf>
    <xf numFmtId="9" fontId="5" fillId="0" borderId="9" xfId="2" applyFont="1" applyBorder="1" applyAlignment="1">
      <alignment horizontal="center" vertical="center"/>
    </xf>
    <xf numFmtId="9" fontId="5" fillId="3" borderId="4" xfId="0" applyNumberFormat="1" applyFont="1" applyFill="1" applyBorder="1" applyAlignment="1">
      <alignment horizontal="center" vertical="center"/>
    </xf>
    <xf numFmtId="9" fontId="5" fillId="0" borderId="11" xfId="0" applyNumberFormat="1" applyFont="1" applyBorder="1" applyAlignment="1">
      <alignment horizontal="center" vertical="center"/>
    </xf>
    <xf numFmtId="1" fontId="5" fillId="0" borderId="0" xfId="2" applyNumberFormat="1" applyFont="1" applyBorder="1" applyAlignment="1">
      <alignment horizontal="center" vertical="center"/>
    </xf>
    <xf numFmtId="1" fontId="5" fillId="3" borderId="0" xfId="2" applyNumberFormat="1" applyFont="1" applyFill="1" applyBorder="1" applyAlignment="1">
      <alignment horizontal="center" vertical="center"/>
    </xf>
    <xf numFmtId="1" fontId="5" fillId="3" borderId="0" xfId="0" applyNumberFormat="1" applyFont="1" applyFill="1" applyAlignment="1">
      <alignment horizontal="center" vertical="center"/>
    </xf>
    <xf numFmtId="1" fontId="5" fillId="3" borderId="2" xfId="0" applyNumberFormat="1" applyFont="1" applyFill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1" fontId="5" fillId="3" borderId="6" xfId="0" applyNumberFormat="1" applyFont="1" applyFill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166" fontId="3" fillId="0" borderId="0" xfId="0" applyNumberFormat="1" applyFont="1"/>
    <xf numFmtId="0" fontId="8" fillId="0" borderId="0" xfId="0" applyFont="1"/>
    <xf numFmtId="9" fontId="3" fillId="0" borderId="0" xfId="0" applyNumberFormat="1" applyFont="1"/>
    <xf numFmtId="9" fontId="3" fillId="0" borderId="0" xfId="0" applyNumberFormat="1" applyFont="1" applyAlignment="1">
      <alignment horizontal="left"/>
    </xf>
    <xf numFmtId="3" fontId="5" fillId="3" borderId="4" xfId="0" applyNumberFormat="1" applyFont="1" applyFill="1" applyBorder="1" applyAlignment="1">
      <alignment horizontal="center" vertical="center"/>
    </xf>
    <xf numFmtId="0" fontId="4" fillId="6" borderId="0" xfId="0" applyFont="1" applyFill="1" applyAlignment="1">
      <alignment horizontal="left" vertical="center"/>
    </xf>
    <xf numFmtId="3" fontId="4" fillId="6" borderId="0" xfId="0" applyNumberFormat="1" applyFont="1" applyFill="1" applyAlignment="1">
      <alignment horizontal="center" vertical="center"/>
    </xf>
    <xf numFmtId="9" fontId="4" fillId="6" borderId="0" xfId="2" applyFont="1" applyFill="1" applyAlignment="1">
      <alignment horizontal="center" vertical="center"/>
    </xf>
    <xf numFmtId="1" fontId="4" fillId="6" borderId="0" xfId="0" applyNumberFormat="1" applyFont="1" applyFill="1" applyAlignment="1">
      <alignment horizontal="center" vertical="center"/>
    </xf>
    <xf numFmtId="166" fontId="4" fillId="6" borderId="0" xfId="0" applyNumberFormat="1" applyFont="1" applyFill="1" applyAlignment="1">
      <alignment horizontal="center" vertical="center"/>
    </xf>
    <xf numFmtId="9" fontId="4" fillId="6" borderId="0" xfId="0" applyNumberFormat="1" applyFont="1" applyFill="1" applyAlignment="1">
      <alignment horizontal="center" vertical="center"/>
    </xf>
    <xf numFmtId="10" fontId="4" fillId="6" borderId="0" xfId="0" applyNumberFormat="1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165" fontId="4" fillId="6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166" fontId="2" fillId="2" borderId="0" xfId="0" applyNumberFormat="1" applyFont="1" applyFill="1" applyAlignment="1">
      <alignment horizontal="center" vertical="center" wrapText="1"/>
    </xf>
    <xf numFmtId="9" fontId="2" fillId="2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wrapText="1"/>
    </xf>
    <xf numFmtId="3" fontId="2" fillId="2" borderId="0" xfId="0" applyNumberFormat="1" applyFont="1" applyFill="1" applyAlignment="1">
      <alignment horizontal="center" vertical="center" wrapText="1"/>
    </xf>
    <xf numFmtId="3" fontId="5" fillId="3" borderId="3" xfId="2" applyNumberFormat="1" applyFont="1" applyFill="1" applyBorder="1" applyAlignment="1">
      <alignment horizontal="center" vertical="center"/>
    </xf>
    <xf numFmtId="3" fontId="5" fillId="0" borderId="10" xfId="2" applyNumberFormat="1" applyFont="1" applyBorder="1" applyAlignment="1">
      <alignment horizontal="center" vertical="center"/>
    </xf>
    <xf numFmtId="9" fontId="4" fillId="5" borderId="6" xfId="2" applyFont="1" applyFill="1" applyBorder="1" applyAlignment="1">
      <alignment horizontal="center" vertical="center"/>
    </xf>
    <xf numFmtId="3" fontId="4" fillId="5" borderId="0" xfId="2" applyNumberFormat="1" applyFont="1" applyFill="1" applyBorder="1" applyAlignment="1">
      <alignment horizontal="center" vertical="center"/>
    </xf>
    <xf numFmtId="9" fontId="4" fillId="5" borderId="0" xfId="2" applyFont="1" applyFill="1" applyBorder="1" applyAlignment="1">
      <alignment horizontal="center" vertical="center"/>
    </xf>
    <xf numFmtId="9" fontId="4" fillId="5" borderId="0" xfId="0" applyNumberFormat="1" applyFont="1" applyFill="1" applyAlignment="1">
      <alignment horizontal="center" vertical="center"/>
    </xf>
    <xf numFmtId="9" fontId="5" fillId="0" borderId="0" xfId="2" applyFont="1" applyFill="1" applyBorder="1" applyAlignment="1">
      <alignment horizontal="center" vertical="center"/>
    </xf>
    <xf numFmtId="166" fontId="5" fillId="0" borderId="0" xfId="1" applyNumberFormat="1" applyFont="1" applyFill="1" applyBorder="1" applyAlignment="1">
      <alignment horizontal="center" vertical="center"/>
    </xf>
    <xf numFmtId="9" fontId="5" fillId="0" borderId="0" xfId="1" applyNumberFormat="1" applyFont="1" applyFill="1" applyBorder="1" applyAlignment="1">
      <alignment horizontal="center" vertical="center"/>
    </xf>
    <xf numFmtId="166" fontId="5" fillId="0" borderId="10" xfId="1" applyNumberFormat="1" applyFont="1" applyFill="1" applyBorder="1" applyAlignment="1">
      <alignment horizontal="center" vertical="center"/>
    </xf>
    <xf numFmtId="9" fontId="5" fillId="0" borderId="10" xfId="1" applyNumberFormat="1" applyFont="1" applyFill="1" applyBorder="1" applyAlignment="1">
      <alignment horizontal="center" vertical="center"/>
    </xf>
    <xf numFmtId="9" fontId="5" fillId="0" borderId="6" xfId="2" applyFont="1" applyFill="1" applyBorder="1" applyAlignment="1">
      <alignment horizontal="center" vertical="center"/>
    </xf>
    <xf numFmtId="0" fontId="4" fillId="7" borderId="9" xfId="0" applyFont="1" applyFill="1" applyBorder="1" applyAlignment="1">
      <alignment horizontal="left" vertical="center"/>
    </xf>
    <xf numFmtId="1" fontId="4" fillId="7" borderId="9" xfId="0" applyNumberFormat="1" applyFont="1" applyFill="1" applyBorder="1" applyAlignment="1">
      <alignment horizontal="center" vertical="center"/>
    </xf>
    <xf numFmtId="166" fontId="4" fillId="7" borderId="10" xfId="0" applyNumberFormat="1" applyFont="1" applyFill="1" applyBorder="1" applyAlignment="1">
      <alignment horizontal="center" vertical="center"/>
    </xf>
    <xf numFmtId="9" fontId="4" fillId="7" borderId="10" xfId="0" applyNumberFormat="1" applyFont="1" applyFill="1" applyBorder="1" applyAlignment="1">
      <alignment horizontal="center" vertical="center"/>
    </xf>
    <xf numFmtId="3" fontId="4" fillId="7" borderId="14" xfId="0" applyNumberFormat="1" applyFont="1" applyFill="1" applyBorder="1" applyAlignment="1">
      <alignment horizontal="center" vertical="center"/>
    </xf>
    <xf numFmtId="3" fontId="4" fillId="7" borderId="12" xfId="0" applyNumberFormat="1" applyFont="1" applyFill="1" applyBorder="1" applyAlignment="1">
      <alignment horizontal="center" vertical="center"/>
    </xf>
    <xf numFmtId="9" fontId="5" fillId="8" borderId="12" xfId="2" applyFont="1" applyFill="1" applyBorder="1" applyAlignment="1">
      <alignment horizontal="center" vertical="center"/>
    </xf>
    <xf numFmtId="3" fontId="5" fillId="8" borderId="13" xfId="0" applyNumberFormat="1" applyFont="1" applyFill="1" applyBorder="1" applyAlignment="1">
      <alignment horizontal="center" vertical="center"/>
    </xf>
    <xf numFmtId="9" fontId="5" fillId="8" borderId="13" xfId="0" applyNumberFormat="1" applyFont="1" applyFill="1" applyBorder="1" applyAlignment="1">
      <alignment horizontal="center" vertical="center"/>
    </xf>
    <xf numFmtId="3" fontId="5" fillId="0" borderId="0" xfId="2" applyNumberFormat="1" applyFont="1" applyFill="1" applyBorder="1" applyAlignment="1">
      <alignment horizontal="center" vertical="center"/>
    </xf>
    <xf numFmtId="3" fontId="5" fillId="8" borderId="12" xfId="2" applyNumberFormat="1" applyFont="1" applyFill="1" applyBorder="1" applyAlignment="1">
      <alignment horizontal="center" vertical="center"/>
    </xf>
    <xf numFmtId="1" fontId="4" fillId="7" borderId="12" xfId="0" applyNumberFormat="1" applyFont="1" applyFill="1" applyBorder="1" applyAlignment="1">
      <alignment horizontal="center" vertical="center"/>
    </xf>
    <xf numFmtId="9" fontId="9" fillId="0" borderId="7" xfId="0" applyNumberFormat="1" applyFont="1" applyBorder="1" applyAlignment="1">
      <alignment horizontal="center" vertical="center"/>
    </xf>
    <xf numFmtId="0" fontId="9" fillId="0" borderId="0" xfId="0" applyFont="1"/>
    <xf numFmtId="0" fontId="7" fillId="8" borderId="14" xfId="0" applyFont="1" applyFill="1" applyBorder="1" applyAlignment="1">
      <alignment horizontal="left" vertical="center"/>
    </xf>
    <xf numFmtId="3" fontId="7" fillId="8" borderId="14" xfId="0" applyNumberFormat="1" applyFont="1" applyFill="1" applyBorder="1" applyAlignment="1">
      <alignment horizontal="center" vertical="center"/>
    </xf>
    <xf numFmtId="3" fontId="7" fillId="8" borderId="12" xfId="0" applyNumberFormat="1" applyFont="1" applyFill="1" applyBorder="1" applyAlignment="1">
      <alignment horizontal="center" vertical="center"/>
    </xf>
    <xf numFmtId="9" fontId="7" fillId="8" borderId="12" xfId="0" applyNumberFormat="1" applyFont="1" applyFill="1" applyBorder="1" applyAlignment="1">
      <alignment horizontal="center" vertical="center"/>
    </xf>
    <xf numFmtId="3" fontId="7" fillId="8" borderId="13" xfId="0" applyNumberFormat="1" applyFont="1" applyFill="1" applyBorder="1" applyAlignment="1">
      <alignment horizontal="center" vertical="center"/>
    </xf>
    <xf numFmtId="0" fontId="7" fillId="8" borderId="14" xfId="0" applyFont="1" applyFill="1" applyBorder="1" applyAlignment="1">
      <alignment horizontal="center" vertical="center"/>
    </xf>
    <xf numFmtId="166" fontId="7" fillId="8" borderId="12" xfId="0" applyNumberFormat="1" applyFont="1" applyFill="1" applyBorder="1" applyAlignment="1">
      <alignment horizontal="center" vertical="center"/>
    </xf>
    <xf numFmtId="9" fontId="7" fillId="8" borderId="14" xfId="0" applyNumberFormat="1" applyFont="1" applyFill="1" applyBorder="1" applyAlignment="1">
      <alignment horizontal="center" vertical="center"/>
    </xf>
    <xf numFmtId="0" fontId="7" fillId="8" borderId="12" xfId="0" applyFont="1" applyFill="1" applyBorder="1" applyAlignment="1">
      <alignment horizontal="center" vertical="center"/>
    </xf>
    <xf numFmtId="9" fontId="7" fillId="8" borderId="13" xfId="0" applyNumberFormat="1" applyFont="1" applyFill="1" applyBorder="1" applyAlignment="1">
      <alignment horizontal="center" vertical="center"/>
    </xf>
    <xf numFmtId="9" fontId="5" fillId="8" borderId="14" xfId="2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DCAF6-03FF-40C5-80F5-6D718DBA6021}">
  <dimension ref="A2:T13"/>
  <sheetViews>
    <sheetView workbookViewId="0">
      <selection activeCell="L20" sqref="L20"/>
    </sheetView>
  </sheetViews>
  <sheetFormatPr defaultRowHeight="12.75"/>
  <cols>
    <col min="1" max="1" width="16" style="1" bestFit="1" customWidth="1"/>
    <col min="2" max="3" width="10.42578125" style="1" bestFit="1" customWidth="1"/>
    <col min="4" max="4" width="6.28515625" style="1" bestFit="1" customWidth="1"/>
    <col min="5" max="5" width="9.85546875" style="1" bestFit="1" customWidth="1"/>
    <col min="6" max="7" width="15.140625" style="1" bestFit="1" customWidth="1"/>
    <col min="8" max="8" width="7" style="1" bestFit="1" customWidth="1"/>
    <col min="9" max="9" width="9.140625" style="1" bestFit="1" customWidth="1"/>
    <col min="10" max="10" width="6.85546875" style="1" bestFit="1" customWidth="1"/>
    <col min="11" max="11" width="11" style="1" bestFit="1" customWidth="1"/>
    <col min="12" max="12" width="21.42578125" style="1" bestFit="1" customWidth="1"/>
    <col min="13" max="13" width="20" style="1" customWidth="1"/>
    <col min="14" max="14" width="13" style="1" bestFit="1" customWidth="1"/>
    <col min="15" max="15" width="11.140625" style="1" bestFit="1" customWidth="1"/>
    <col min="16" max="16" width="18.140625" style="16" bestFit="1" customWidth="1"/>
    <col min="17" max="17" width="22" style="1" customWidth="1"/>
    <col min="18" max="18" width="10.28515625" style="1" bestFit="1" customWidth="1"/>
    <col min="19" max="19" width="16.5703125" style="1" bestFit="1" customWidth="1"/>
    <col min="20" max="20" width="23.5703125" style="1" bestFit="1" customWidth="1"/>
    <col min="21" max="16384" width="9.140625" style="1"/>
  </cols>
  <sheetData>
    <row r="2" spans="1:20">
      <c r="A2" s="137" t="s">
        <v>0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</row>
    <row r="3" spans="1:20" s="98" customFormat="1" ht="25.5">
      <c r="A3" s="95" t="s">
        <v>1</v>
      </c>
      <c r="B3" s="95" t="s">
        <v>2</v>
      </c>
      <c r="C3" s="95" t="s">
        <v>3</v>
      </c>
      <c r="D3" s="95" t="s">
        <v>4</v>
      </c>
      <c r="E3" s="95" t="s">
        <v>5</v>
      </c>
      <c r="F3" s="95" t="s">
        <v>6</v>
      </c>
      <c r="G3" s="95" t="s">
        <v>7</v>
      </c>
      <c r="H3" s="95" t="s">
        <v>4</v>
      </c>
      <c r="I3" s="95" t="s">
        <v>5</v>
      </c>
      <c r="J3" s="95" t="s">
        <v>8</v>
      </c>
      <c r="K3" s="95" t="s">
        <v>9</v>
      </c>
      <c r="L3" s="95" t="s">
        <v>10</v>
      </c>
      <c r="M3" s="95" t="s">
        <v>11</v>
      </c>
      <c r="N3" s="95" t="s">
        <v>12</v>
      </c>
      <c r="O3" s="95" t="s">
        <v>13</v>
      </c>
      <c r="P3" s="99" t="s">
        <v>14</v>
      </c>
      <c r="Q3" s="95" t="s">
        <v>15</v>
      </c>
      <c r="R3" s="95" t="s">
        <v>16</v>
      </c>
      <c r="S3" s="95" t="s">
        <v>17</v>
      </c>
      <c r="T3" s="95" t="s">
        <v>18</v>
      </c>
    </row>
    <row r="4" spans="1:20">
      <c r="A4" s="2" t="s">
        <v>19</v>
      </c>
      <c r="B4" s="6">
        <v>228833</v>
      </c>
      <c r="C4" s="7">
        <v>232605</v>
      </c>
      <c r="D4" s="106">
        <f>(E4/C4)</f>
        <v>1.6216332409019582E-2</v>
      </c>
      <c r="E4" s="8">
        <f>(C4-B4)</f>
        <v>3772</v>
      </c>
      <c r="F4" s="7">
        <v>58246</v>
      </c>
      <c r="G4" s="7">
        <v>61115</v>
      </c>
      <c r="H4" s="106">
        <f>(I4/G4)</f>
        <v>4.6944285363658675E-2</v>
      </c>
      <c r="I4" s="7">
        <f>(G4-F4)</f>
        <v>2869</v>
      </c>
      <c r="J4" s="78">
        <v>33</v>
      </c>
      <c r="K4" s="107">
        <v>325</v>
      </c>
      <c r="L4" s="107">
        <v>2000</v>
      </c>
      <c r="M4" s="107">
        <v>936</v>
      </c>
      <c r="N4" s="108">
        <v>5.6000000000000001E-2</v>
      </c>
      <c r="O4" s="111">
        <f>(G4/C4)</f>
        <v>0.26274155757614842</v>
      </c>
      <c r="P4" s="121">
        <v>35782</v>
      </c>
      <c r="Q4" s="106">
        <f>(P4/G4)</f>
        <v>0.58548637813957294</v>
      </c>
      <c r="R4" s="4">
        <v>26</v>
      </c>
      <c r="S4" s="7">
        <v>41105</v>
      </c>
      <c r="T4" s="124">
        <f>(S4/C4)</f>
        <v>0.17671589174781283</v>
      </c>
    </row>
    <row r="5" spans="1:20">
      <c r="A5" s="2" t="s">
        <v>20</v>
      </c>
      <c r="B5" s="6">
        <v>106823</v>
      </c>
      <c r="C5" s="7">
        <v>102749</v>
      </c>
      <c r="D5" s="106">
        <f t="shared" ref="D5:D7" si="0">(E5/C5)</f>
        <v>-3.965002092477786E-2</v>
      </c>
      <c r="E5" s="8">
        <f t="shared" ref="E5:E7" si="1">(C5-B5)</f>
        <v>-4074</v>
      </c>
      <c r="F5" s="7">
        <v>25828</v>
      </c>
      <c r="G5" s="7">
        <v>25311</v>
      </c>
      <c r="H5" s="106">
        <f t="shared" ref="H5:H7" si="2">(I5/G5)</f>
        <v>-2.0425901781833986E-2</v>
      </c>
      <c r="I5" s="7">
        <f t="shared" ref="I5:I7" si="3">(G5-F5)</f>
        <v>-517</v>
      </c>
      <c r="J5" s="78">
        <v>34</v>
      </c>
      <c r="K5" s="107">
        <v>168</v>
      </c>
      <c r="L5" s="107">
        <v>1325</v>
      </c>
      <c r="M5" s="107">
        <v>1013</v>
      </c>
      <c r="N5" s="108"/>
      <c r="O5" s="111">
        <f>(G5/C5)</f>
        <v>0.24633816387507421</v>
      </c>
      <c r="P5" s="121">
        <v>8233</v>
      </c>
      <c r="Q5" s="106">
        <f t="shared" ref="Q5:Q7" si="4">(P5/G5)</f>
        <v>0.32527359646003712</v>
      </c>
      <c r="R5" s="4">
        <v>27</v>
      </c>
      <c r="S5" s="7">
        <v>16316</v>
      </c>
      <c r="T5" s="124">
        <f>(S5/C5)</f>
        <v>0.158794732795453</v>
      </c>
    </row>
    <row r="6" spans="1:20" ht="13.5" thickBot="1">
      <c r="A6" s="9" t="s">
        <v>21</v>
      </c>
      <c r="B6" s="6">
        <v>915244</v>
      </c>
      <c r="C6" s="7">
        <v>953152</v>
      </c>
      <c r="D6" s="106">
        <f t="shared" si="0"/>
        <v>3.9771201235479753E-2</v>
      </c>
      <c r="E6" s="8">
        <f t="shared" si="1"/>
        <v>37908</v>
      </c>
      <c r="F6" s="7">
        <v>85222</v>
      </c>
      <c r="G6" s="7">
        <v>98052</v>
      </c>
      <c r="H6" s="106">
        <f t="shared" si="2"/>
        <v>0.13084893729857627</v>
      </c>
      <c r="I6" s="7">
        <f t="shared" si="3"/>
        <v>12830</v>
      </c>
      <c r="J6" s="80">
        <v>36</v>
      </c>
      <c r="K6" s="109">
        <v>196</v>
      </c>
      <c r="L6" s="109">
        <v>1043</v>
      </c>
      <c r="M6" s="109">
        <v>749</v>
      </c>
      <c r="N6" s="110"/>
      <c r="O6" s="111">
        <f>(G6/C6)</f>
        <v>0.10287131538306588</v>
      </c>
      <c r="P6" s="121">
        <v>15258</v>
      </c>
      <c r="Q6" s="106">
        <f t="shared" si="4"/>
        <v>0.1556113082853996</v>
      </c>
      <c r="R6" s="4">
        <v>26</v>
      </c>
      <c r="S6" s="7">
        <v>59498</v>
      </c>
      <c r="T6" s="124">
        <f>(S6/C6)</f>
        <v>6.2422362855032568E-2</v>
      </c>
    </row>
    <row r="7" spans="1:20" ht="13.5" thickBot="1">
      <c r="A7" s="112" t="s">
        <v>22</v>
      </c>
      <c r="B7" s="116">
        <f>SUM(B4:B6)</f>
        <v>1250900</v>
      </c>
      <c r="C7" s="117">
        <f>SUM(C4:C6)</f>
        <v>1288506</v>
      </c>
      <c r="D7" s="118">
        <f t="shared" si="0"/>
        <v>2.9185739142852263E-2</v>
      </c>
      <c r="E7" s="119">
        <f t="shared" si="1"/>
        <v>37606</v>
      </c>
      <c r="F7" s="116">
        <f>SUM(F4:F6)</f>
        <v>169296</v>
      </c>
      <c r="G7" s="117">
        <f>SUM(G4:G6)</f>
        <v>184478</v>
      </c>
      <c r="H7" s="118">
        <f t="shared" si="2"/>
        <v>8.2297076074111825E-2</v>
      </c>
      <c r="I7" s="119">
        <f t="shared" si="3"/>
        <v>15182</v>
      </c>
      <c r="J7" s="113">
        <f>AVERAGE(J4:J6)</f>
        <v>34.333333333333336</v>
      </c>
      <c r="K7" s="114">
        <f>AVERAGE(K4:K6)</f>
        <v>229.66666666666666</v>
      </c>
      <c r="L7" s="114">
        <f>AVERAGE(L4:L6)</f>
        <v>1456</v>
      </c>
      <c r="M7" s="114">
        <f>AVERAGE(M4:M6)</f>
        <v>899.33333333333337</v>
      </c>
      <c r="N7" s="115"/>
      <c r="O7" s="136">
        <f>(G7/C7)</f>
        <v>0.14317201472092486</v>
      </c>
      <c r="P7" s="122">
        <f>SUM(P4:P6)</f>
        <v>59273</v>
      </c>
      <c r="Q7" s="118">
        <f t="shared" si="4"/>
        <v>0.32130118496514487</v>
      </c>
      <c r="R7" s="123">
        <f>AVERAGE(R4:R6)</f>
        <v>26.333333333333332</v>
      </c>
      <c r="S7" s="117">
        <f>SUM(S4:S6)</f>
        <v>116919</v>
      </c>
      <c r="T7" s="120">
        <f>(S7/C7)</f>
        <v>9.0739973271370095E-2</v>
      </c>
    </row>
    <row r="8" spans="1:20" ht="13.5" thickBot="1"/>
    <row r="9" spans="1:20" s="125" customFormat="1" ht="13.5" thickBot="1">
      <c r="A9" s="126" t="s">
        <v>23</v>
      </c>
      <c r="B9" s="127">
        <v>23401892</v>
      </c>
      <c r="C9" s="128">
        <v>25422788</v>
      </c>
      <c r="D9" s="129">
        <f>(E9/C9)</f>
        <v>7.9491517610106338E-2</v>
      </c>
      <c r="E9" s="130">
        <f>(C9-B9)</f>
        <v>2020896</v>
      </c>
      <c r="F9" s="127">
        <v>649173</v>
      </c>
      <c r="G9" s="128">
        <v>812728</v>
      </c>
      <c r="H9" s="129">
        <f>(I9/F9)</f>
        <v>0.25194362673740284</v>
      </c>
      <c r="I9" s="130">
        <f>(G9-F9)</f>
        <v>163555</v>
      </c>
      <c r="J9" s="131">
        <v>38</v>
      </c>
      <c r="K9" s="132">
        <v>375</v>
      </c>
      <c r="L9" s="132">
        <v>1863</v>
      </c>
      <c r="M9" s="132">
        <v>805</v>
      </c>
      <c r="N9" s="129">
        <v>5.0999999999999997E-2</v>
      </c>
      <c r="O9" s="133">
        <v>3.2000000000000001E-2</v>
      </c>
      <c r="P9" s="128">
        <v>76978</v>
      </c>
      <c r="Q9" s="129">
        <f>(P9/G9)</f>
        <v>9.4715575198590432E-2</v>
      </c>
      <c r="R9" s="134">
        <v>24</v>
      </c>
      <c r="S9" s="128">
        <v>679101</v>
      </c>
      <c r="T9" s="135">
        <f>(S9/C9)</f>
        <v>2.6712294497361972E-2</v>
      </c>
    </row>
    <row r="13" spans="1:20">
      <c r="Q13" s="83"/>
    </row>
  </sheetData>
  <mergeCells count="1">
    <mergeCell ref="A2:T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433D6-D527-4233-8E87-AFBB841A9C0D}">
  <dimension ref="A2:U33"/>
  <sheetViews>
    <sheetView zoomScale="80" zoomScaleNormal="80" workbookViewId="0">
      <selection activeCell="L51" sqref="L51"/>
    </sheetView>
  </sheetViews>
  <sheetFormatPr defaultRowHeight="12.75"/>
  <cols>
    <col min="1" max="1" width="23.85546875" style="1" customWidth="1"/>
    <col min="2" max="3" width="10.5703125" style="1" bestFit="1" customWidth="1"/>
    <col min="4" max="4" width="6.28515625" style="1" bestFit="1" customWidth="1"/>
    <col min="5" max="5" width="9.28515625" style="1" bestFit="1" customWidth="1"/>
    <col min="6" max="7" width="15.28515625" style="1" bestFit="1" customWidth="1"/>
    <col min="8" max="8" width="6.28515625" style="1" bestFit="1" customWidth="1"/>
    <col min="9" max="9" width="9.28515625" style="1" bestFit="1" customWidth="1"/>
    <col min="10" max="10" width="7" style="1" bestFit="1" customWidth="1"/>
    <col min="11" max="11" width="12.85546875" style="1" customWidth="1"/>
    <col min="12" max="12" width="18.28515625" style="1" bestFit="1" customWidth="1"/>
    <col min="13" max="13" width="14.140625" style="1" bestFit="1" customWidth="1"/>
    <col min="14" max="14" width="11.140625" style="1" customWidth="1"/>
    <col min="15" max="15" width="43.5703125" style="1" bestFit="1" customWidth="1"/>
    <col min="16" max="16" width="11.28515625" style="1" bestFit="1" customWidth="1"/>
    <col min="17" max="17" width="18.42578125" style="16" bestFit="1" customWidth="1"/>
    <col min="18" max="18" width="22" style="1" customWidth="1"/>
    <col min="19" max="19" width="10.42578125" style="1" bestFit="1" customWidth="1"/>
    <col min="20" max="20" width="14" style="1" bestFit="1" customWidth="1"/>
    <col min="21" max="21" width="20.42578125" style="1" bestFit="1" customWidth="1"/>
    <col min="22" max="16384" width="9.140625" style="1"/>
  </cols>
  <sheetData>
    <row r="2" spans="1:21">
      <c r="A2" s="137" t="s">
        <v>19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</row>
    <row r="3" spans="1:21" s="98" customFormat="1" ht="26.25" thickBot="1">
      <c r="A3" s="95" t="s">
        <v>24</v>
      </c>
      <c r="B3" s="95" t="s">
        <v>2</v>
      </c>
      <c r="C3" s="95" t="s">
        <v>3</v>
      </c>
      <c r="D3" s="95" t="s">
        <v>4</v>
      </c>
      <c r="E3" s="95" t="s">
        <v>5</v>
      </c>
      <c r="F3" s="95" t="s">
        <v>6</v>
      </c>
      <c r="G3" s="95" t="s">
        <v>7</v>
      </c>
      <c r="H3" s="95" t="s">
        <v>4</v>
      </c>
      <c r="I3" s="95" t="s">
        <v>5</v>
      </c>
      <c r="J3" s="95" t="s">
        <v>8</v>
      </c>
      <c r="K3" s="95" t="s">
        <v>9</v>
      </c>
      <c r="L3" s="95" t="s">
        <v>10</v>
      </c>
      <c r="M3" s="95" t="s">
        <v>11</v>
      </c>
      <c r="N3" s="95" t="s">
        <v>12</v>
      </c>
      <c r="O3" s="95" t="s">
        <v>25</v>
      </c>
      <c r="P3" s="95" t="s">
        <v>13</v>
      </c>
      <c r="Q3" s="99" t="s">
        <v>14</v>
      </c>
      <c r="R3" s="95" t="s">
        <v>15</v>
      </c>
      <c r="S3" s="95" t="s">
        <v>16</v>
      </c>
      <c r="T3" s="95" t="s">
        <v>17</v>
      </c>
      <c r="U3" s="95" t="s">
        <v>18</v>
      </c>
    </row>
    <row r="4" spans="1:21">
      <c r="A4" s="47" t="s">
        <v>26</v>
      </c>
      <c r="B4" s="45"/>
      <c r="C4" s="45"/>
      <c r="D4" s="55"/>
      <c r="E4" s="46"/>
      <c r="F4" s="45"/>
      <c r="G4" s="45"/>
      <c r="H4" s="55"/>
      <c r="I4" s="46"/>
      <c r="J4" s="45"/>
      <c r="K4" s="54"/>
      <c r="L4" s="54"/>
      <c r="M4" s="54"/>
      <c r="N4" s="55"/>
      <c r="O4" s="46"/>
      <c r="P4" s="55"/>
      <c r="Q4" s="53"/>
      <c r="R4" s="55"/>
      <c r="S4" s="45"/>
      <c r="T4" s="45"/>
      <c r="U4" s="62"/>
    </row>
    <row r="5" spans="1:21">
      <c r="A5" s="48" t="s">
        <v>27</v>
      </c>
      <c r="B5" s="7">
        <v>9026</v>
      </c>
      <c r="C5" s="7">
        <v>8778</v>
      </c>
      <c r="D5" s="56">
        <v>-2.8000000000000001E-2</v>
      </c>
      <c r="E5" s="8">
        <v>-248</v>
      </c>
      <c r="F5" s="7">
        <v>8439</v>
      </c>
      <c r="G5" s="7">
        <v>7893</v>
      </c>
      <c r="H5" s="56">
        <v>-6.9000000000000006E-2</v>
      </c>
      <c r="I5" s="5">
        <v>-546</v>
      </c>
      <c r="J5" s="17">
        <v>28</v>
      </c>
      <c r="K5" s="24">
        <v>80</v>
      </c>
      <c r="L5" s="24">
        <v>997</v>
      </c>
      <c r="M5" s="24">
        <v>290</v>
      </c>
      <c r="N5" s="59">
        <v>0.26200000000000001</v>
      </c>
      <c r="O5" s="5" t="s">
        <v>28</v>
      </c>
      <c r="P5" s="56">
        <v>0.89900000000000002</v>
      </c>
      <c r="Q5" s="22"/>
      <c r="R5" s="56">
        <v>0.96699999999999997</v>
      </c>
      <c r="S5" s="4">
        <v>26</v>
      </c>
      <c r="T5" s="7">
        <v>5676</v>
      </c>
      <c r="U5" s="13">
        <v>0.64400000000000002</v>
      </c>
    </row>
    <row r="6" spans="1:21">
      <c r="A6" s="48" t="s">
        <v>29</v>
      </c>
      <c r="B6" s="7">
        <v>6188</v>
      </c>
      <c r="C6" s="7">
        <v>6281</v>
      </c>
      <c r="D6" s="56">
        <v>1.4E-2</v>
      </c>
      <c r="E6" s="8">
        <v>93</v>
      </c>
      <c r="F6" s="7">
        <v>4792</v>
      </c>
      <c r="G6" s="7">
        <v>5097</v>
      </c>
      <c r="H6" s="56">
        <v>5.8999999999999997E-2</v>
      </c>
      <c r="I6" s="5">
        <v>305</v>
      </c>
      <c r="J6" s="17">
        <v>28</v>
      </c>
      <c r="K6" s="24">
        <v>80</v>
      </c>
      <c r="L6" s="24">
        <v>488</v>
      </c>
      <c r="M6" s="24">
        <v>285</v>
      </c>
      <c r="N6" s="59">
        <v>0.24199999999999999</v>
      </c>
      <c r="O6" s="5" t="s">
        <v>30</v>
      </c>
      <c r="P6" s="56">
        <v>0.81100000000000005</v>
      </c>
      <c r="Q6" s="22"/>
      <c r="R6" s="56">
        <v>0.92</v>
      </c>
      <c r="S6" s="4">
        <v>26</v>
      </c>
      <c r="T6" s="7">
        <v>3609</v>
      </c>
      <c r="U6" s="13">
        <v>0.57399999999999995</v>
      </c>
    </row>
    <row r="7" spans="1:21">
      <c r="A7" s="49" t="s">
        <v>31</v>
      </c>
      <c r="B7" s="34"/>
      <c r="C7" s="34"/>
      <c r="D7" s="57"/>
      <c r="E7" s="41"/>
      <c r="F7" s="34"/>
      <c r="G7" s="34"/>
      <c r="H7" s="57"/>
      <c r="I7" s="36"/>
      <c r="J7" s="76"/>
      <c r="K7" s="42"/>
      <c r="L7" s="42"/>
      <c r="M7" s="42"/>
      <c r="N7" s="60"/>
      <c r="O7" s="36"/>
      <c r="P7" s="57"/>
      <c r="Q7" s="39"/>
      <c r="R7" s="57"/>
      <c r="S7" s="43"/>
      <c r="T7" s="34"/>
      <c r="U7" s="63"/>
    </row>
    <row r="8" spans="1:21">
      <c r="A8" s="48" t="s">
        <v>32</v>
      </c>
      <c r="B8" s="7">
        <v>164</v>
      </c>
      <c r="C8" s="7">
        <v>150</v>
      </c>
      <c r="D8" s="56">
        <v>-9.2999999999999999E-2</v>
      </c>
      <c r="E8" s="8">
        <v>-14</v>
      </c>
      <c r="F8" s="7">
        <v>160</v>
      </c>
      <c r="G8" s="7">
        <v>150</v>
      </c>
      <c r="H8" s="56">
        <v>-6.6000000000000003E-2</v>
      </c>
      <c r="I8" s="5">
        <v>-10</v>
      </c>
      <c r="J8" s="17">
        <v>32</v>
      </c>
      <c r="K8" s="24">
        <v>75</v>
      </c>
      <c r="L8" s="24">
        <v>0</v>
      </c>
      <c r="M8" s="23" t="s">
        <v>33</v>
      </c>
      <c r="N8" s="56" t="s">
        <v>33</v>
      </c>
      <c r="O8" s="21" t="s">
        <v>33</v>
      </c>
      <c r="P8" s="56" t="s">
        <v>33</v>
      </c>
      <c r="Q8" s="22"/>
      <c r="R8" s="56" t="s">
        <v>33</v>
      </c>
      <c r="S8" s="14" t="s">
        <v>33</v>
      </c>
      <c r="T8" s="15" t="s">
        <v>33</v>
      </c>
      <c r="U8" s="64" t="s">
        <v>33</v>
      </c>
    </row>
    <row r="9" spans="1:21">
      <c r="A9" s="48" t="s">
        <v>34</v>
      </c>
      <c r="B9" s="4">
        <v>1319</v>
      </c>
      <c r="C9" s="7">
        <v>1276</v>
      </c>
      <c r="D9" s="56">
        <v>-3.3000000000000002E-2</v>
      </c>
      <c r="E9" s="5">
        <v>-43</v>
      </c>
      <c r="F9" s="4">
        <v>319</v>
      </c>
      <c r="G9" s="4">
        <v>262</v>
      </c>
      <c r="H9" s="56">
        <v>-0.217</v>
      </c>
      <c r="I9" s="5">
        <v>-57</v>
      </c>
      <c r="J9" s="17">
        <v>51</v>
      </c>
      <c r="K9" s="24">
        <v>175</v>
      </c>
      <c r="L9" s="24">
        <v>1517</v>
      </c>
      <c r="M9" s="23">
        <v>607</v>
      </c>
      <c r="N9" s="56">
        <v>7.6999999999999999E-2</v>
      </c>
      <c r="O9" s="21" t="s">
        <v>35</v>
      </c>
      <c r="P9" s="56">
        <v>0.20499999999999999</v>
      </c>
      <c r="Q9" s="22"/>
      <c r="R9" s="56">
        <v>8.4000000000000005E-2</v>
      </c>
      <c r="S9" s="14">
        <v>33</v>
      </c>
      <c r="T9" s="22">
        <v>165</v>
      </c>
      <c r="U9" s="64">
        <v>0.129</v>
      </c>
    </row>
    <row r="10" spans="1:21">
      <c r="A10" s="48" t="s">
        <v>36</v>
      </c>
      <c r="B10" s="7">
        <v>78804</v>
      </c>
      <c r="C10" s="7">
        <v>80530</v>
      </c>
      <c r="D10" s="56">
        <v>2.1000000000000001E-2</v>
      </c>
      <c r="E10" s="8">
        <v>1726</v>
      </c>
      <c r="F10" s="7">
        <v>5828</v>
      </c>
      <c r="G10" s="7">
        <v>7003</v>
      </c>
      <c r="H10" s="56">
        <v>0.16700000000000001</v>
      </c>
      <c r="I10" s="8">
        <v>1175</v>
      </c>
      <c r="J10" s="17">
        <v>35</v>
      </c>
      <c r="K10" s="24">
        <v>380</v>
      </c>
      <c r="L10" s="24">
        <v>2000</v>
      </c>
      <c r="M10" s="24">
        <v>1111</v>
      </c>
      <c r="N10" s="59">
        <v>4.1000000000000002E-2</v>
      </c>
      <c r="O10" s="5" t="s">
        <v>37</v>
      </c>
      <c r="P10" s="56">
        <v>8.6999999999999994E-2</v>
      </c>
      <c r="Q10" s="22"/>
      <c r="R10" s="56">
        <v>0.123</v>
      </c>
      <c r="S10" s="4">
        <v>25</v>
      </c>
      <c r="T10" s="7">
        <v>4394</v>
      </c>
      <c r="U10" s="13">
        <v>5.3999999999999999E-2</v>
      </c>
    </row>
    <row r="11" spans="1:21">
      <c r="A11" s="48" t="s">
        <v>38</v>
      </c>
      <c r="B11" s="7">
        <v>23855</v>
      </c>
      <c r="C11" s="7">
        <v>21411</v>
      </c>
      <c r="D11" s="56">
        <v>-0.114</v>
      </c>
      <c r="E11" s="8">
        <v>-2444</v>
      </c>
      <c r="F11" s="7">
        <v>2309</v>
      </c>
      <c r="G11" s="7">
        <v>2648</v>
      </c>
      <c r="H11" s="56">
        <v>0.128</v>
      </c>
      <c r="I11" s="5">
        <v>339</v>
      </c>
      <c r="J11" s="17">
        <v>39</v>
      </c>
      <c r="K11" s="24">
        <v>380</v>
      </c>
      <c r="L11" s="24">
        <v>2253</v>
      </c>
      <c r="M11" s="24">
        <v>1119</v>
      </c>
      <c r="N11" s="59">
        <v>3.5000000000000003E-2</v>
      </c>
      <c r="O11" s="5" t="s">
        <v>39</v>
      </c>
      <c r="P11" s="56">
        <v>0.124</v>
      </c>
      <c r="Q11" s="22"/>
      <c r="R11" s="56">
        <v>4.7E-2</v>
      </c>
      <c r="S11" s="4">
        <v>30</v>
      </c>
      <c r="T11" s="7">
        <v>1990</v>
      </c>
      <c r="U11" s="13">
        <v>9.1999999999999998E-2</v>
      </c>
    </row>
    <row r="12" spans="1:21">
      <c r="A12" s="48" t="s">
        <v>40</v>
      </c>
      <c r="B12" s="7">
        <v>33786</v>
      </c>
      <c r="C12" s="7">
        <v>37247</v>
      </c>
      <c r="D12" s="56">
        <v>9.1999999999999998E-2</v>
      </c>
      <c r="E12" s="8">
        <v>3461</v>
      </c>
      <c r="F12" s="7">
        <v>3809</v>
      </c>
      <c r="G12" s="7">
        <v>4844</v>
      </c>
      <c r="H12" s="56">
        <v>0.21299999999999999</v>
      </c>
      <c r="I12" s="8">
        <v>1035</v>
      </c>
      <c r="J12" s="17">
        <v>31</v>
      </c>
      <c r="K12" s="24">
        <v>400</v>
      </c>
      <c r="L12" s="24">
        <v>2037</v>
      </c>
      <c r="M12" s="24">
        <v>1133</v>
      </c>
      <c r="N12" s="59">
        <v>4.2000000000000003E-2</v>
      </c>
      <c r="O12" s="5" t="s">
        <v>41</v>
      </c>
      <c r="P12" s="56">
        <v>0.13</v>
      </c>
      <c r="Q12" s="22"/>
      <c r="R12" s="56">
        <v>6.9000000000000006E-2</v>
      </c>
      <c r="S12" s="4">
        <v>23</v>
      </c>
      <c r="T12" s="7">
        <v>2901</v>
      </c>
      <c r="U12" s="13">
        <v>7.6999999999999999E-2</v>
      </c>
    </row>
    <row r="13" spans="1:21">
      <c r="A13" s="48" t="s">
        <v>42</v>
      </c>
      <c r="B13" s="7">
        <v>2453</v>
      </c>
      <c r="C13" s="7">
        <v>2348</v>
      </c>
      <c r="D13" s="56">
        <v>-4.3999999999999997E-2</v>
      </c>
      <c r="E13" s="8">
        <v>-105</v>
      </c>
      <c r="F13" s="7">
        <v>2187</v>
      </c>
      <c r="G13" s="7">
        <v>2030</v>
      </c>
      <c r="H13" s="56">
        <v>-7.6999999999999999E-2</v>
      </c>
      <c r="I13" s="5">
        <v>-157</v>
      </c>
      <c r="J13" s="17">
        <v>30</v>
      </c>
      <c r="K13" s="24">
        <v>80</v>
      </c>
      <c r="L13" s="24">
        <v>845</v>
      </c>
      <c r="M13" s="24">
        <v>240</v>
      </c>
      <c r="N13" s="59">
        <v>0.26900000000000002</v>
      </c>
      <c r="O13" s="5" t="s">
        <v>43</v>
      </c>
      <c r="P13" s="56">
        <v>0.86499999999999999</v>
      </c>
      <c r="Q13" s="22"/>
      <c r="R13" s="56">
        <v>0.90100000000000002</v>
      </c>
      <c r="S13" s="4">
        <v>28</v>
      </c>
      <c r="T13" s="7">
        <v>1435</v>
      </c>
      <c r="U13" s="13">
        <v>0.61099999999999999</v>
      </c>
    </row>
    <row r="14" spans="1:21">
      <c r="A14" s="48" t="s">
        <v>44</v>
      </c>
      <c r="B14" s="7" t="s">
        <v>33</v>
      </c>
      <c r="C14" s="7">
        <v>6802</v>
      </c>
      <c r="D14" s="56" t="s">
        <v>33</v>
      </c>
      <c r="E14" s="21" t="s">
        <v>33</v>
      </c>
      <c r="F14" s="15" t="s">
        <v>33</v>
      </c>
      <c r="G14" s="7">
        <v>725</v>
      </c>
      <c r="H14" s="56" t="s">
        <v>33</v>
      </c>
      <c r="I14" s="21" t="s">
        <v>33</v>
      </c>
      <c r="J14" s="17">
        <v>35</v>
      </c>
      <c r="K14" s="24">
        <v>123</v>
      </c>
      <c r="L14" s="24">
        <v>1785</v>
      </c>
      <c r="M14" s="24">
        <v>1160</v>
      </c>
      <c r="N14" s="59">
        <v>2.3E-2</v>
      </c>
      <c r="O14" s="5" t="s">
        <v>45</v>
      </c>
      <c r="P14" s="56">
        <v>0.107</v>
      </c>
      <c r="Q14" s="22"/>
      <c r="R14" s="56">
        <v>0.20100000000000001</v>
      </c>
      <c r="S14" s="4">
        <v>26</v>
      </c>
      <c r="T14" s="7">
        <v>530</v>
      </c>
      <c r="U14" s="13">
        <v>7.6999999999999999E-2</v>
      </c>
    </row>
    <row r="15" spans="1:21">
      <c r="A15" s="48" t="s">
        <v>46</v>
      </c>
      <c r="B15" s="7">
        <v>463</v>
      </c>
      <c r="C15" s="7">
        <v>423</v>
      </c>
      <c r="D15" s="56">
        <v>-9.4E-2</v>
      </c>
      <c r="E15" s="8">
        <v>-40</v>
      </c>
      <c r="F15" s="7">
        <v>41</v>
      </c>
      <c r="G15" s="7">
        <v>34</v>
      </c>
      <c r="H15" s="56">
        <v>-0.20499999999999999</v>
      </c>
      <c r="I15" s="5">
        <v>-7</v>
      </c>
      <c r="J15" s="17">
        <v>52</v>
      </c>
      <c r="K15" s="24">
        <v>250</v>
      </c>
      <c r="L15" s="24">
        <v>1597</v>
      </c>
      <c r="M15" s="24">
        <v>826</v>
      </c>
      <c r="N15" s="59">
        <v>5.0999999999999997E-2</v>
      </c>
      <c r="O15" s="5" t="s">
        <v>47</v>
      </c>
      <c r="P15" s="56">
        <v>0.08</v>
      </c>
      <c r="Q15" s="22"/>
      <c r="R15" s="56" t="s">
        <v>33</v>
      </c>
      <c r="S15" s="4">
        <v>49</v>
      </c>
      <c r="T15" s="7" t="s">
        <v>33</v>
      </c>
      <c r="U15" s="13" t="s">
        <v>33</v>
      </c>
    </row>
    <row r="16" spans="1:21">
      <c r="A16" s="49" t="s">
        <v>48</v>
      </c>
      <c r="B16" s="34"/>
      <c r="C16" s="34"/>
      <c r="D16" s="57"/>
      <c r="E16" s="41"/>
      <c r="F16" s="34"/>
      <c r="G16" s="34"/>
      <c r="H16" s="57"/>
      <c r="I16" s="41"/>
      <c r="J16" s="76"/>
      <c r="K16" s="42"/>
      <c r="L16" s="42"/>
      <c r="M16" s="42"/>
      <c r="N16" s="60"/>
      <c r="O16" s="36"/>
      <c r="P16" s="57"/>
      <c r="Q16" s="39"/>
      <c r="R16" s="57"/>
      <c r="S16" s="43"/>
      <c r="T16" s="34"/>
      <c r="U16" s="63"/>
    </row>
    <row r="17" spans="1:21">
      <c r="A17" s="48" t="s">
        <v>49</v>
      </c>
      <c r="B17" s="7">
        <v>9717</v>
      </c>
      <c r="C17" s="7">
        <v>9643</v>
      </c>
      <c r="D17" s="56">
        <v>-7.0000000000000001E-3</v>
      </c>
      <c r="E17" s="8">
        <v>-74</v>
      </c>
      <c r="F17" s="7">
        <v>2145</v>
      </c>
      <c r="G17" s="7">
        <v>2462</v>
      </c>
      <c r="H17" s="56">
        <v>0.128</v>
      </c>
      <c r="I17" s="5">
        <v>317</v>
      </c>
      <c r="J17" s="17">
        <v>33</v>
      </c>
      <c r="K17" s="24">
        <v>295</v>
      </c>
      <c r="L17" s="24">
        <v>1625</v>
      </c>
      <c r="M17" s="24">
        <v>1072</v>
      </c>
      <c r="N17" s="59">
        <v>3.9E-2</v>
      </c>
      <c r="O17" s="5" t="s">
        <v>50</v>
      </c>
      <c r="P17" s="56">
        <v>0.255</v>
      </c>
      <c r="Q17" s="22"/>
      <c r="R17" s="56">
        <v>0.29299999999999998</v>
      </c>
      <c r="S17" s="4">
        <v>25</v>
      </c>
      <c r="T17" s="7">
        <v>1524</v>
      </c>
      <c r="U17" s="13">
        <v>0.158</v>
      </c>
    </row>
    <row r="18" spans="1:21">
      <c r="A18" s="48" t="s">
        <v>51</v>
      </c>
      <c r="B18" s="7">
        <v>6505</v>
      </c>
      <c r="C18" s="7">
        <v>6486</v>
      </c>
      <c r="D18" s="56">
        <v>-2E-3</v>
      </c>
      <c r="E18" s="8">
        <v>-19</v>
      </c>
      <c r="F18" s="7">
        <v>5186</v>
      </c>
      <c r="G18" s="7">
        <v>4879</v>
      </c>
      <c r="H18" s="56">
        <v>-6.2E-2</v>
      </c>
      <c r="I18" s="5">
        <v>-307</v>
      </c>
      <c r="J18" s="17">
        <v>29</v>
      </c>
      <c r="K18" s="24">
        <v>75</v>
      </c>
      <c r="L18" s="24">
        <v>1290</v>
      </c>
      <c r="M18" s="24">
        <v>288</v>
      </c>
      <c r="N18" s="59">
        <v>0.13500000000000001</v>
      </c>
      <c r="O18" s="5" t="s">
        <v>52</v>
      </c>
      <c r="P18" s="56">
        <v>0.752</v>
      </c>
      <c r="Q18" s="22"/>
      <c r="R18" s="56">
        <v>0.83399999999999996</v>
      </c>
      <c r="S18" s="4">
        <v>25</v>
      </c>
      <c r="T18" s="7">
        <v>3339</v>
      </c>
      <c r="U18" s="13">
        <v>0.51400000000000001</v>
      </c>
    </row>
    <row r="19" spans="1:21">
      <c r="A19" s="48" t="s">
        <v>53</v>
      </c>
      <c r="B19" s="7">
        <v>2810</v>
      </c>
      <c r="C19" s="7">
        <v>2815</v>
      </c>
      <c r="D19" s="56">
        <v>-1E-3</v>
      </c>
      <c r="E19" s="8">
        <v>5</v>
      </c>
      <c r="F19" s="7">
        <v>1820</v>
      </c>
      <c r="G19" s="7">
        <v>1845</v>
      </c>
      <c r="H19" s="56">
        <v>1.2999999999999999E-2</v>
      </c>
      <c r="I19" s="5">
        <v>25</v>
      </c>
      <c r="J19" s="17">
        <v>27</v>
      </c>
      <c r="K19" s="24">
        <v>85</v>
      </c>
      <c r="L19" s="24">
        <v>1170</v>
      </c>
      <c r="M19" s="24">
        <v>392</v>
      </c>
      <c r="N19" s="59">
        <v>0.183</v>
      </c>
      <c r="O19" s="5" t="s">
        <v>54</v>
      </c>
      <c r="P19" s="56">
        <v>0.65500000000000003</v>
      </c>
      <c r="Q19" s="22"/>
      <c r="R19" s="56">
        <v>0.79900000000000004</v>
      </c>
      <c r="S19" s="4">
        <v>24</v>
      </c>
      <c r="T19" s="7">
        <v>1182</v>
      </c>
      <c r="U19" s="13">
        <v>0.41899999999999998</v>
      </c>
    </row>
    <row r="20" spans="1:21">
      <c r="A20" s="48" t="s">
        <v>55</v>
      </c>
      <c r="B20" s="7">
        <v>3166</v>
      </c>
      <c r="C20" s="7">
        <v>2973</v>
      </c>
      <c r="D20" s="56">
        <v>-6.4000000000000001E-2</v>
      </c>
      <c r="E20" s="8">
        <v>-193</v>
      </c>
      <c r="F20" s="7">
        <v>2874</v>
      </c>
      <c r="G20" s="7">
        <v>2637</v>
      </c>
      <c r="H20" s="56">
        <v>8.8999999999999996E-2</v>
      </c>
      <c r="I20" s="5">
        <v>-237</v>
      </c>
      <c r="J20" s="17">
        <v>26</v>
      </c>
      <c r="K20" s="24">
        <v>50</v>
      </c>
      <c r="L20" s="24">
        <v>0</v>
      </c>
      <c r="M20" s="24">
        <v>196</v>
      </c>
      <c r="N20" s="59">
        <v>0.19600000000000001</v>
      </c>
      <c r="O20" s="5" t="s">
        <v>56</v>
      </c>
      <c r="P20" s="56">
        <v>0.499</v>
      </c>
      <c r="Q20" s="22"/>
      <c r="R20" s="56">
        <v>0.93400000000000005</v>
      </c>
      <c r="S20" s="4">
        <v>24</v>
      </c>
      <c r="T20" s="7">
        <v>1778</v>
      </c>
      <c r="U20" s="13">
        <v>0.59799999999999998</v>
      </c>
    </row>
    <row r="21" spans="1:21">
      <c r="A21" s="49" t="s">
        <v>57</v>
      </c>
      <c r="B21" s="34"/>
      <c r="C21" s="34"/>
      <c r="D21" s="57"/>
      <c r="E21" s="41"/>
      <c r="F21" s="34"/>
      <c r="G21" s="34"/>
      <c r="H21" s="57"/>
      <c r="I21" s="41"/>
      <c r="J21" s="76"/>
      <c r="K21" s="42"/>
      <c r="L21" s="42"/>
      <c r="M21" s="42"/>
      <c r="N21" s="60"/>
      <c r="O21" s="36"/>
      <c r="P21" s="57"/>
      <c r="Q21" s="39"/>
      <c r="R21" s="57"/>
      <c r="S21" s="43"/>
      <c r="T21" s="34"/>
      <c r="U21" s="63"/>
    </row>
    <row r="22" spans="1:21">
      <c r="A22" s="48" t="s">
        <v>58</v>
      </c>
      <c r="B22" s="7">
        <v>6655</v>
      </c>
      <c r="C22" s="7">
        <v>6316</v>
      </c>
      <c r="D22" s="56">
        <v>-5.2999999999999999E-2</v>
      </c>
      <c r="E22" s="8">
        <v>-339</v>
      </c>
      <c r="F22" s="7">
        <v>4532</v>
      </c>
      <c r="G22" s="7">
        <v>4205</v>
      </c>
      <c r="H22" s="56">
        <v>-7.6999999999999999E-2</v>
      </c>
      <c r="I22" s="5">
        <v>-327</v>
      </c>
      <c r="J22" s="17">
        <v>30</v>
      </c>
      <c r="K22" s="24">
        <v>115</v>
      </c>
      <c r="L22" s="24">
        <v>1087</v>
      </c>
      <c r="M22" s="24">
        <v>456</v>
      </c>
      <c r="N22" s="59">
        <v>0.12</v>
      </c>
      <c r="O22" s="5" t="s">
        <v>59</v>
      </c>
      <c r="P22" s="56">
        <v>0.66600000000000004</v>
      </c>
      <c r="Q22" s="22"/>
      <c r="R22" s="56">
        <v>0.65200000000000002</v>
      </c>
      <c r="S22" s="4">
        <v>26</v>
      </c>
      <c r="T22" s="7">
        <v>2649</v>
      </c>
      <c r="U22" s="13">
        <v>0.41899999999999998</v>
      </c>
    </row>
    <row r="23" spans="1:21">
      <c r="A23" s="49" t="s">
        <v>60</v>
      </c>
      <c r="B23" s="34"/>
      <c r="C23" s="34"/>
      <c r="D23" s="57"/>
      <c r="E23" s="41"/>
      <c r="F23" s="34"/>
      <c r="G23" s="34"/>
      <c r="H23" s="57"/>
      <c r="I23" s="41"/>
      <c r="J23" s="76"/>
      <c r="K23" s="42"/>
      <c r="L23" s="42"/>
      <c r="M23" s="42"/>
      <c r="N23" s="60"/>
      <c r="O23" s="36"/>
      <c r="P23" s="57"/>
      <c r="Q23" s="39"/>
      <c r="R23" s="57"/>
      <c r="S23" s="43"/>
      <c r="T23" s="34"/>
      <c r="U23" s="63"/>
    </row>
    <row r="24" spans="1:21">
      <c r="A24" s="48" t="s">
        <v>61</v>
      </c>
      <c r="B24" s="7">
        <v>24753</v>
      </c>
      <c r="C24" s="7">
        <v>25912</v>
      </c>
      <c r="D24" s="56">
        <v>4.3999999999999997E-2</v>
      </c>
      <c r="E24" s="8">
        <v>1159</v>
      </c>
      <c r="F24" s="7">
        <v>4364</v>
      </c>
      <c r="G24" s="7">
        <v>5343</v>
      </c>
      <c r="H24" s="56">
        <v>0.183</v>
      </c>
      <c r="I24" s="5">
        <v>979</v>
      </c>
      <c r="J24" s="17">
        <v>34</v>
      </c>
      <c r="K24" s="24">
        <v>375</v>
      </c>
      <c r="L24" s="24">
        <v>1800</v>
      </c>
      <c r="M24" s="24">
        <v>1131</v>
      </c>
      <c r="N24" s="59">
        <v>3.5000000000000003E-2</v>
      </c>
      <c r="O24" s="5" t="s">
        <v>62</v>
      </c>
      <c r="P24" s="56">
        <v>0.20599999999999999</v>
      </c>
      <c r="Q24" s="22"/>
      <c r="R24" s="56">
        <v>0.33500000000000002</v>
      </c>
      <c r="S24" s="4">
        <v>27</v>
      </c>
      <c r="T24" s="7">
        <v>3443</v>
      </c>
      <c r="U24" s="13">
        <v>0.13200000000000001</v>
      </c>
    </row>
    <row r="25" spans="1:21">
      <c r="A25" s="48" t="s">
        <v>63</v>
      </c>
      <c r="B25" s="7">
        <v>3677</v>
      </c>
      <c r="C25" s="7">
        <v>3591</v>
      </c>
      <c r="D25" s="56">
        <v>-2.3E-2</v>
      </c>
      <c r="E25" s="8">
        <v>-86</v>
      </c>
      <c r="F25" s="7">
        <v>3086</v>
      </c>
      <c r="G25" s="7">
        <v>2843</v>
      </c>
      <c r="H25" s="56">
        <v>-8.5000000000000006E-2</v>
      </c>
      <c r="I25" s="5">
        <v>-243</v>
      </c>
      <c r="J25" s="17">
        <v>28</v>
      </c>
      <c r="K25" s="24">
        <v>75</v>
      </c>
      <c r="L25" s="24">
        <v>498</v>
      </c>
      <c r="M25" s="23">
        <v>272</v>
      </c>
      <c r="N25" s="56">
        <v>0.184</v>
      </c>
      <c r="O25" s="21" t="s">
        <v>64</v>
      </c>
      <c r="P25" s="56">
        <v>0.79200000000000004</v>
      </c>
      <c r="Q25" s="22"/>
      <c r="R25" s="56">
        <v>0.93300000000000005</v>
      </c>
      <c r="S25" s="14">
        <v>25</v>
      </c>
      <c r="T25" s="22">
        <v>1795</v>
      </c>
      <c r="U25" s="64">
        <v>0.63100000000000001</v>
      </c>
    </row>
    <row r="26" spans="1:21" ht="13.5" thickBot="1">
      <c r="A26" s="50" t="s">
        <v>65</v>
      </c>
      <c r="B26" s="19">
        <v>6029</v>
      </c>
      <c r="C26" s="19">
        <v>5748</v>
      </c>
      <c r="D26" s="58">
        <v>-4.8000000000000001E-2</v>
      </c>
      <c r="E26" s="51">
        <v>-281</v>
      </c>
      <c r="F26" s="19">
        <v>4955</v>
      </c>
      <c r="G26" s="19">
        <v>4919</v>
      </c>
      <c r="H26" s="58">
        <v>-7.0000000000000001E-3</v>
      </c>
      <c r="I26" s="11">
        <v>-36</v>
      </c>
      <c r="J26" s="18">
        <v>30</v>
      </c>
      <c r="K26" s="44">
        <v>75</v>
      </c>
      <c r="L26" s="44">
        <v>758</v>
      </c>
      <c r="M26" s="44">
        <v>286</v>
      </c>
      <c r="N26" s="61">
        <v>0.14199999999999999</v>
      </c>
      <c r="O26" s="11" t="s">
        <v>66</v>
      </c>
      <c r="P26" s="58">
        <v>0.85599999999999998</v>
      </c>
      <c r="Q26" s="101"/>
      <c r="R26" s="58">
        <v>0.77700000000000002</v>
      </c>
      <c r="S26" s="12">
        <v>29</v>
      </c>
      <c r="T26" s="19">
        <v>3464</v>
      </c>
      <c r="U26" s="73">
        <v>0.60199999999999998</v>
      </c>
    </row>
    <row r="27" spans="1:21">
      <c r="A27" s="86" t="s">
        <v>67</v>
      </c>
      <c r="B27" s="87">
        <v>228833</v>
      </c>
      <c r="C27" s="87">
        <v>232605</v>
      </c>
      <c r="D27" s="88">
        <f>(E27/C27)</f>
        <v>1.6216332409019582E-2</v>
      </c>
      <c r="E27" s="87">
        <v>3772</v>
      </c>
      <c r="F27" s="87">
        <v>58247</v>
      </c>
      <c r="G27" s="87">
        <v>61115</v>
      </c>
      <c r="H27" s="88">
        <f>(I27/G27)</f>
        <v>4.6927922768551095E-2</v>
      </c>
      <c r="I27" s="87">
        <v>2868</v>
      </c>
      <c r="J27" s="89">
        <f>AVERAGE(J5:J26)</f>
        <v>33.222222222222221</v>
      </c>
      <c r="K27" s="90">
        <v>325</v>
      </c>
      <c r="L27" s="90">
        <v>2000</v>
      </c>
      <c r="M27" s="90">
        <v>936</v>
      </c>
      <c r="N27" s="91">
        <v>5.6000000000000001E-2</v>
      </c>
      <c r="O27" s="92" t="s">
        <v>68</v>
      </c>
      <c r="P27" s="91">
        <v>0.26300000000000001</v>
      </c>
      <c r="Q27" s="87">
        <v>35782</v>
      </c>
      <c r="R27" s="91">
        <v>0.58499999999999996</v>
      </c>
      <c r="S27" s="93">
        <v>26</v>
      </c>
      <c r="T27" s="87">
        <v>41105</v>
      </c>
      <c r="U27" s="91">
        <v>0.17599999999999999</v>
      </c>
    </row>
    <row r="33" spans="1:1">
      <c r="A33" s="1" t="s">
        <v>69</v>
      </c>
    </row>
  </sheetData>
  <mergeCells count="1">
    <mergeCell ref="A2:U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2CAEC-6502-4E48-8823-6594656A3CAE}">
  <dimension ref="A2:U31"/>
  <sheetViews>
    <sheetView zoomScale="80" zoomScaleNormal="80" workbookViewId="0">
      <selection activeCell="D20" sqref="D20"/>
    </sheetView>
  </sheetViews>
  <sheetFormatPr defaultRowHeight="12.75"/>
  <cols>
    <col min="1" max="1" width="26.7109375" style="1" bestFit="1" customWidth="1"/>
    <col min="2" max="3" width="11" style="1" bestFit="1" customWidth="1"/>
    <col min="4" max="4" width="6.42578125" style="1" bestFit="1" customWidth="1"/>
    <col min="5" max="5" width="10" style="1" bestFit="1" customWidth="1"/>
    <col min="6" max="7" width="16.28515625" style="1" bestFit="1" customWidth="1"/>
    <col min="8" max="8" width="6.42578125" style="1" bestFit="1" customWidth="1"/>
    <col min="9" max="9" width="9.7109375" style="1" customWidth="1"/>
    <col min="10" max="10" width="7.7109375" style="1" bestFit="1" customWidth="1"/>
    <col min="11" max="11" width="15.28515625" style="1" customWidth="1"/>
    <col min="12" max="12" width="18.140625" style="1" bestFit="1" customWidth="1"/>
    <col min="13" max="13" width="16.42578125" style="1" customWidth="1"/>
    <col min="14" max="14" width="12.7109375" style="1" bestFit="1" customWidth="1"/>
    <col min="15" max="15" width="33.42578125" style="1" bestFit="1" customWidth="1"/>
    <col min="16" max="16" width="11.140625" style="1" bestFit="1" customWidth="1"/>
    <col min="17" max="17" width="21.140625" style="16" customWidth="1"/>
    <col min="18" max="18" width="22" style="1" customWidth="1"/>
    <col min="19" max="19" width="10.28515625" style="1" bestFit="1" customWidth="1"/>
    <col min="20" max="20" width="13.85546875" style="1" bestFit="1" customWidth="1"/>
    <col min="21" max="21" width="20.42578125" style="1" bestFit="1" customWidth="1"/>
    <col min="22" max="16384" width="9.140625" style="1"/>
  </cols>
  <sheetData>
    <row r="2" spans="1:21">
      <c r="A2" s="137" t="s">
        <v>20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</row>
    <row r="3" spans="1:21" s="98" customFormat="1" ht="26.25" thickBot="1">
      <c r="A3" s="95" t="s">
        <v>24</v>
      </c>
      <c r="B3" s="95" t="s">
        <v>2</v>
      </c>
      <c r="C3" s="95" t="s">
        <v>3</v>
      </c>
      <c r="D3" s="95" t="s">
        <v>4</v>
      </c>
      <c r="E3" s="95" t="s">
        <v>5</v>
      </c>
      <c r="F3" s="95" t="s">
        <v>6</v>
      </c>
      <c r="G3" s="95" t="s">
        <v>7</v>
      </c>
      <c r="H3" s="95" t="s">
        <v>4</v>
      </c>
      <c r="I3" s="95" t="s">
        <v>5</v>
      </c>
      <c r="J3" s="95" t="s">
        <v>8</v>
      </c>
      <c r="K3" s="95" t="s">
        <v>9</v>
      </c>
      <c r="L3" s="95" t="s">
        <v>10</v>
      </c>
      <c r="M3" s="95" t="s">
        <v>11</v>
      </c>
      <c r="N3" s="95" t="s">
        <v>12</v>
      </c>
      <c r="O3" s="95" t="s">
        <v>25</v>
      </c>
      <c r="P3" s="95" t="s">
        <v>13</v>
      </c>
      <c r="Q3" s="99" t="s">
        <v>14</v>
      </c>
      <c r="R3" s="95" t="s">
        <v>15</v>
      </c>
      <c r="S3" s="95" t="s">
        <v>16</v>
      </c>
      <c r="T3" s="95" t="s">
        <v>17</v>
      </c>
      <c r="U3" s="95" t="s">
        <v>70</v>
      </c>
    </row>
    <row r="4" spans="1:21">
      <c r="A4" s="25" t="s">
        <v>71</v>
      </c>
      <c r="B4" s="26"/>
      <c r="C4" s="27"/>
      <c r="D4" s="65"/>
      <c r="E4" s="27"/>
      <c r="F4" s="26"/>
      <c r="G4" s="27"/>
      <c r="H4" s="65"/>
      <c r="I4" s="28"/>
      <c r="J4" s="77"/>
      <c r="K4" s="67"/>
      <c r="L4" s="67"/>
      <c r="M4" s="67"/>
      <c r="N4" s="66"/>
      <c r="O4" s="28"/>
      <c r="P4" s="68"/>
      <c r="Q4" s="100"/>
      <c r="R4" s="65"/>
      <c r="S4" s="30"/>
      <c r="T4" s="27"/>
      <c r="U4" s="72"/>
    </row>
    <row r="5" spans="1:21">
      <c r="A5" s="2" t="s">
        <v>72</v>
      </c>
      <c r="B5" s="6">
        <v>16222</v>
      </c>
      <c r="C5" s="7">
        <v>16959</v>
      </c>
      <c r="D5" s="56">
        <f>(E5/C5)</f>
        <v>4.3457751046641901E-2</v>
      </c>
      <c r="E5" s="7">
        <f>(C5-B5)</f>
        <v>737</v>
      </c>
      <c r="F5" s="6">
        <v>4571</v>
      </c>
      <c r="G5" s="7">
        <v>4847</v>
      </c>
      <c r="H5" s="56">
        <v>5.6000000000000001E-2</v>
      </c>
      <c r="I5" s="8">
        <f>(G5-F5)</f>
        <v>276</v>
      </c>
      <c r="J5" s="78">
        <v>34</v>
      </c>
      <c r="K5" s="24">
        <v>300</v>
      </c>
      <c r="L5" s="24">
        <v>2167</v>
      </c>
      <c r="M5" s="24">
        <v>1078</v>
      </c>
      <c r="N5" s="59">
        <v>4.8000000000000001E-2</v>
      </c>
      <c r="O5" s="5" t="s">
        <v>73</v>
      </c>
      <c r="P5" s="69">
        <f>(G5/C5)</f>
        <v>0.28580694616427854</v>
      </c>
      <c r="Q5" s="22">
        <v>773</v>
      </c>
      <c r="R5" s="56">
        <f>(Q5/G5)</f>
        <v>0.1594800907778007</v>
      </c>
      <c r="S5" s="17">
        <v>25</v>
      </c>
      <c r="T5" s="7">
        <v>3005</v>
      </c>
      <c r="U5" s="13">
        <f>(T5/C5)</f>
        <v>0.17719205141812608</v>
      </c>
    </row>
    <row r="6" spans="1:21">
      <c r="A6" s="2" t="s">
        <v>74</v>
      </c>
      <c r="B6" s="6">
        <v>7730</v>
      </c>
      <c r="C6" s="7">
        <v>7075</v>
      </c>
      <c r="D6" s="56">
        <f t="shared" ref="D6:D22" si="0">(E6/C6)</f>
        <v>-9.257950530035336E-2</v>
      </c>
      <c r="E6" s="7">
        <f t="shared" ref="E6:E22" si="1">(C6-B6)</f>
        <v>-655</v>
      </c>
      <c r="F6" s="6">
        <v>4973</v>
      </c>
      <c r="G6" s="7">
        <v>4267</v>
      </c>
      <c r="H6" s="56">
        <v>-0.16500000000000001</v>
      </c>
      <c r="I6" s="8">
        <f t="shared" ref="I6:I22" si="2">(G6-F6)</f>
        <v>-706</v>
      </c>
      <c r="J6" s="78">
        <v>32</v>
      </c>
      <c r="K6" s="24">
        <v>100</v>
      </c>
      <c r="L6" s="24">
        <v>1629</v>
      </c>
      <c r="M6" s="24">
        <v>459</v>
      </c>
      <c r="N6" s="59">
        <v>6.0999999999999999E-2</v>
      </c>
      <c r="O6" s="5" t="s">
        <v>75</v>
      </c>
      <c r="P6" s="69">
        <f t="shared" ref="P6:P23" si="3">(G6/C6)</f>
        <v>0.60310954063604238</v>
      </c>
      <c r="Q6" s="22">
        <v>2143</v>
      </c>
      <c r="R6" s="56">
        <f t="shared" ref="R6:R22" si="4">(Q6/G6)</f>
        <v>0.50222638856339352</v>
      </c>
      <c r="S6" s="17">
        <v>27</v>
      </c>
      <c r="T6" s="7">
        <v>2855</v>
      </c>
      <c r="U6" s="13">
        <f>(T6/C6)</f>
        <v>0.40353356890459363</v>
      </c>
    </row>
    <row r="7" spans="1:21">
      <c r="A7" s="2" t="s">
        <v>76</v>
      </c>
      <c r="B7" s="6">
        <v>3269</v>
      </c>
      <c r="C7" s="7">
        <v>3574</v>
      </c>
      <c r="D7" s="56">
        <f t="shared" si="0"/>
        <v>8.5338556239507549E-2</v>
      </c>
      <c r="E7" s="7">
        <f t="shared" si="1"/>
        <v>305</v>
      </c>
      <c r="F7" s="6">
        <v>2425</v>
      </c>
      <c r="G7" s="7">
        <v>2774</v>
      </c>
      <c r="H7" s="56">
        <v>0.125</v>
      </c>
      <c r="I7" s="8">
        <f t="shared" si="2"/>
        <v>349</v>
      </c>
      <c r="J7" s="78">
        <v>29</v>
      </c>
      <c r="K7" s="24">
        <v>90</v>
      </c>
      <c r="L7" s="24">
        <v>1600</v>
      </c>
      <c r="M7" s="23">
        <v>363</v>
      </c>
      <c r="N7" s="56">
        <v>0.24</v>
      </c>
      <c r="O7" s="21" t="s">
        <v>77</v>
      </c>
      <c r="P7" s="69">
        <f t="shared" si="3"/>
        <v>0.77616116396194734</v>
      </c>
      <c r="Q7" s="22">
        <v>1589</v>
      </c>
      <c r="R7" s="56">
        <f t="shared" si="4"/>
        <v>0.57281903388608513</v>
      </c>
      <c r="S7" s="74">
        <v>25</v>
      </c>
      <c r="T7" s="22">
        <v>1831</v>
      </c>
      <c r="U7" s="13">
        <f>(T7/C7)</f>
        <v>0.51231113598209288</v>
      </c>
    </row>
    <row r="8" spans="1:21">
      <c r="A8" s="2" t="s">
        <v>78</v>
      </c>
      <c r="B8" s="6">
        <v>7148</v>
      </c>
      <c r="C8" s="7">
        <v>7477</v>
      </c>
      <c r="D8" s="56">
        <f t="shared" si="0"/>
        <v>4.4001604921760064E-2</v>
      </c>
      <c r="E8" s="7">
        <f t="shared" si="1"/>
        <v>329</v>
      </c>
      <c r="F8" s="6">
        <v>2338</v>
      </c>
      <c r="G8" s="7">
        <v>2515</v>
      </c>
      <c r="H8" s="56">
        <v>7.0000000000000007E-2</v>
      </c>
      <c r="I8" s="8">
        <f t="shared" si="2"/>
        <v>177</v>
      </c>
      <c r="J8" s="78">
        <v>33</v>
      </c>
      <c r="K8" s="24">
        <v>230</v>
      </c>
      <c r="L8" s="24">
        <v>2000</v>
      </c>
      <c r="M8" s="23">
        <v>1016</v>
      </c>
      <c r="N8" s="56">
        <v>3.6999999999999998E-2</v>
      </c>
      <c r="O8" s="21" t="s">
        <v>79</v>
      </c>
      <c r="P8" s="69">
        <f t="shared" si="3"/>
        <v>0.33636485221345458</v>
      </c>
      <c r="Q8" s="22">
        <v>423</v>
      </c>
      <c r="R8" s="56">
        <f t="shared" si="4"/>
        <v>0.16819085487077534</v>
      </c>
      <c r="S8" s="74">
        <v>26</v>
      </c>
      <c r="T8" s="22">
        <v>1562</v>
      </c>
      <c r="U8" s="13">
        <f>(T8/C8)</f>
        <v>0.20890731576835631</v>
      </c>
    </row>
    <row r="9" spans="1:21">
      <c r="A9" s="32" t="s">
        <v>80</v>
      </c>
      <c r="B9" s="33"/>
      <c r="C9" s="34"/>
      <c r="D9" s="57"/>
      <c r="E9" s="34"/>
      <c r="F9" s="33"/>
      <c r="G9" s="34"/>
      <c r="H9" s="57"/>
      <c r="I9" s="41"/>
      <c r="J9" s="79"/>
      <c r="K9" s="42"/>
      <c r="L9" s="42"/>
      <c r="M9" s="37"/>
      <c r="N9" s="57"/>
      <c r="O9" s="40"/>
      <c r="P9" s="70"/>
      <c r="Q9" s="39"/>
      <c r="R9" s="57"/>
      <c r="S9" s="75"/>
      <c r="T9" s="39"/>
      <c r="U9" s="63"/>
    </row>
    <row r="10" spans="1:21">
      <c r="A10" s="2" t="s">
        <v>81</v>
      </c>
      <c r="B10" s="6">
        <v>10591</v>
      </c>
      <c r="C10" s="7">
        <v>9760</v>
      </c>
      <c r="D10" s="56">
        <f t="shared" si="0"/>
        <v>-8.5143442622950816E-2</v>
      </c>
      <c r="E10" s="7">
        <f t="shared" si="1"/>
        <v>-831</v>
      </c>
      <c r="F10" s="3">
        <v>2073</v>
      </c>
      <c r="G10" s="7">
        <v>1746</v>
      </c>
      <c r="H10" s="56">
        <v>-0.187</v>
      </c>
      <c r="I10" s="8">
        <f t="shared" si="2"/>
        <v>-327</v>
      </c>
      <c r="J10" s="78">
        <v>34</v>
      </c>
      <c r="K10" s="24">
        <v>105</v>
      </c>
      <c r="L10" s="24">
        <v>1083</v>
      </c>
      <c r="M10" s="23">
        <v>1734</v>
      </c>
      <c r="N10" s="56">
        <v>3.6999999999999998E-2</v>
      </c>
      <c r="O10" s="21" t="s">
        <v>82</v>
      </c>
      <c r="P10" s="69">
        <f t="shared" si="3"/>
        <v>0.17889344262295082</v>
      </c>
      <c r="Q10" s="22">
        <v>980</v>
      </c>
      <c r="R10" s="56">
        <f t="shared" si="4"/>
        <v>0.56128293241695304</v>
      </c>
      <c r="S10" s="74">
        <v>26</v>
      </c>
      <c r="T10" s="22">
        <v>1164</v>
      </c>
      <c r="U10" s="13">
        <f>(T10/C10)</f>
        <v>0.11926229508196722</v>
      </c>
    </row>
    <row r="11" spans="1:21">
      <c r="A11" s="2" t="s">
        <v>83</v>
      </c>
      <c r="B11" s="6">
        <v>1606</v>
      </c>
      <c r="C11" s="7">
        <v>1358</v>
      </c>
      <c r="D11" s="56">
        <f t="shared" si="0"/>
        <v>-0.18262150220913106</v>
      </c>
      <c r="E11" s="7">
        <f t="shared" si="1"/>
        <v>-248</v>
      </c>
      <c r="F11" s="6">
        <v>1384</v>
      </c>
      <c r="G11" s="7">
        <v>1147</v>
      </c>
      <c r="H11" s="56">
        <v>-0.2</v>
      </c>
      <c r="I11" s="8">
        <f t="shared" si="2"/>
        <v>-237</v>
      </c>
      <c r="J11" s="78">
        <v>30</v>
      </c>
      <c r="K11" s="24">
        <v>65</v>
      </c>
      <c r="L11" s="24">
        <v>0</v>
      </c>
      <c r="M11" s="23">
        <v>369</v>
      </c>
      <c r="N11" s="56">
        <v>0.26600000000000001</v>
      </c>
      <c r="O11" s="21" t="s">
        <v>84</v>
      </c>
      <c r="P11" s="69">
        <f t="shared" si="3"/>
        <v>0.84462444771723122</v>
      </c>
      <c r="Q11" s="22">
        <v>1090</v>
      </c>
      <c r="R11" s="56">
        <f t="shared" si="4"/>
        <v>0.95030514385353093</v>
      </c>
      <c r="S11" s="74">
        <v>28</v>
      </c>
      <c r="T11" s="22">
        <v>816</v>
      </c>
      <c r="U11" s="13">
        <f>(T11/C11)</f>
        <v>0.60088365243004416</v>
      </c>
    </row>
    <row r="12" spans="1:21">
      <c r="A12" s="2" t="s">
        <v>85</v>
      </c>
      <c r="B12" s="3">
        <v>742</v>
      </c>
      <c r="C12" s="7">
        <v>535</v>
      </c>
      <c r="D12" s="56">
        <f t="shared" si="0"/>
        <v>-0.38691588785046727</v>
      </c>
      <c r="E12" s="7">
        <f t="shared" si="1"/>
        <v>-207</v>
      </c>
      <c r="F12" s="3">
        <v>223</v>
      </c>
      <c r="G12" s="7">
        <v>141</v>
      </c>
      <c r="H12" s="56">
        <v>-0.58099999999999996</v>
      </c>
      <c r="I12" s="8">
        <f t="shared" si="2"/>
        <v>-82</v>
      </c>
      <c r="J12" s="78">
        <v>35</v>
      </c>
      <c r="K12" s="24">
        <v>118</v>
      </c>
      <c r="L12" s="24">
        <v>0</v>
      </c>
      <c r="M12" s="23">
        <v>1196</v>
      </c>
      <c r="N12" s="56">
        <v>4.3999999999999997E-2</v>
      </c>
      <c r="O12" s="21" t="s">
        <v>86</v>
      </c>
      <c r="P12" s="69">
        <f t="shared" si="3"/>
        <v>0.26355140186915887</v>
      </c>
      <c r="Q12" s="22">
        <v>97</v>
      </c>
      <c r="R12" s="56">
        <f t="shared" si="4"/>
        <v>0.68794326241134751</v>
      </c>
      <c r="S12" s="74">
        <v>29</v>
      </c>
      <c r="T12" s="22">
        <v>84</v>
      </c>
      <c r="U12" s="13">
        <f>(T12/C12)</f>
        <v>0.15700934579439252</v>
      </c>
    </row>
    <row r="13" spans="1:21">
      <c r="A13" s="32" t="s">
        <v>87</v>
      </c>
      <c r="B13" s="33"/>
      <c r="C13" s="34"/>
      <c r="D13" s="57"/>
      <c r="E13" s="34"/>
      <c r="F13" s="33"/>
      <c r="G13" s="34"/>
      <c r="H13" s="57"/>
      <c r="I13" s="41"/>
      <c r="J13" s="79"/>
      <c r="K13" s="42"/>
      <c r="L13" s="42"/>
      <c r="M13" s="42"/>
      <c r="N13" s="60"/>
      <c r="O13" s="36"/>
      <c r="P13" s="70"/>
      <c r="Q13" s="39"/>
      <c r="R13" s="57"/>
      <c r="S13" s="76"/>
      <c r="T13" s="34"/>
      <c r="U13" s="63"/>
    </row>
    <row r="14" spans="1:21">
      <c r="A14" s="2" t="s">
        <v>88</v>
      </c>
      <c r="B14" s="6">
        <v>13026</v>
      </c>
      <c r="C14" s="7">
        <v>7391</v>
      </c>
      <c r="D14" s="56">
        <f t="shared" si="0"/>
        <v>-0.76241374644838322</v>
      </c>
      <c r="E14" s="7">
        <f t="shared" si="1"/>
        <v>-5635</v>
      </c>
      <c r="F14" s="6">
        <v>1023</v>
      </c>
      <c r="G14" s="7">
        <v>772</v>
      </c>
      <c r="H14" s="56">
        <v>-0.32500000000000001</v>
      </c>
      <c r="I14" s="8">
        <f t="shared" si="2"/>
        <v>-251</v>
      </c>
      <c r="J14" s="78">
        <v>34</v>
      </c>
      <c r="K14" s="24">
        <v>48</v>
      </c>
      <c r="L14" s="24">
        <v>1613</v>
      </c>
      <c r="M14" s="24">
        <v>1865</v>
      </c>
      <c r="N14" s="59">
        <v>1.9E-2</v>
      </c>
      <c r="O14" s="5" t="s">
        <v>89</v>
      </c>
      <c r="P14" s="69">
        <f t="shared" si="3"/>
        <v>0.10445135976187254</v>
      </c>
      <c r="Q14" s="22">
        <v>163</v>
      </c>
      <c r="R14" s="56">
        <f t="shared" si="4"/>
        <v>0.211139896373057</v>
      </c>
      <c r="S14" s="17">
        <v>28</v>
      </c>
      <c r="T14" s="7">
        <v>504</v>
      </c>
      <c r="U14" s="13">
        <f>(T14/C14)</f>
        <v>6.8191043160600734E-2</v>
      </c>
    </row>
    <row r="15" spans="1:21">
      <c r="A15" s="2" t="s">
        <v>90</v>
      </c>
      <c r="B15" s="6">
        <v>21473</v>
      </c>
      <c r="C15" s="7">
        <v>22199</v>
      </c>
      <c r="D15" s="56">
        <f t="shared" si="0"/>
        <v>3.2704175863777649E-2</v>
      </c>
      <c r="E15" s="7">
        <f t="shared" si="1"/>
        <v>726</v>
      </c>
      <c r="F15" s="6">
        <v>2801</v>
      </c>
      <c r="G15" s="7">
        <v>2594</v>
      </c>
      <c r="H15" s="56">
        <v>-7.9000000000000001E-2</v>
      </c>
      <c r="I15" s="8">
        <f t="shared" si="2"/>
        <v>-207</v>
      </c>
      <c r="J15" s="78">
        <v>32</v>
      </c>
      <c r="K15" s="24">
        <v>285</v>
      </c>
      <c r="L15" s="24">
        <v>2000</v>
      </c>
      <c r="M15" s="24">
        <v>1545</v>
      </c>
      <c r="N15" s="59">
        <v>2.9000000000000001E-2</v>
      </c>
      <c r="O15" s="5" t="s">
        <v>91</v>
      </c>
      <c r="P15" s="69">
        <f t="shared" si="3"/>
        <v>0.11685211045542591</v>
      </c>
      <c r="Q15" s="22">
        <v>520</v>
      </c>
      <c r="R15" s="56">
        <f t="shared" si="4"/>
        <v>0.20046260601387819</v>
      </c>
      <c r="S15" s="17">
        <v>25</v>
      </c>
      <c r="T15" s="7">
        <v>1700</v>
      </c>
      <c r="U15" s="13">
        <f>(T15/C15)</f>
        <v>7.6580026127303039E-2</v>
      </c>
    </row>
    <row r="16" spans="1:21">
      <c r="A16" s="2" t="s">
        <v>92</v>
      </c>
      <c r="B16" s="6">
        <v>14469</v>
      </c>
      <c r="C16" s="7">
        <v>15684</v>
      </c>
      <c r="D16" s="56">
        <f t="shared" si="0"/>
        <v>7.746748278500383E-2</v>
      </c>
      <c r="E16" s="7">
        <f t="shared" si="1"/>
        <v>1215</v>
      </c>
      <c r="F16" s="6">
        <v>2411</v>
      </c>
      <c r="G16" s="7">
        <v>2916</v>
      </c>
      <c r="H16" s="56">
        <v>0.17299999999999999</v>
      </c>
      <c r="I16" s="8">
        <f t="shared" si="2"/>
        <v>505</v>
      </c>
      <c r="J16" s="78">
        <v>32</v>
      </c>
      <c r="K16" s="24">
        <v>225</v>
      </c>
      <c r="L16" s="24">
        <v>1517</v>
      </c>
      <c r="M16" s="24">
        <v>1532</v>
      </c>
      <c r="N16" s="59">
        <v>3.5000000000000003E-2</v>
      </c>
      <c r="O16" s="5" t="s">
        <v>93</v>
      </c>
      <c r="P16" s="69">
        <f t="shared" si="3"/>
        <v>0.18592195868400918</v>
      </c>
      <c r="Q16" s="22">
        <v>328</v>
      </c>
      <c r="R16" s="56">
        <f t="shared" si="4"/>
        <v>0.11248285322359397</v>
      </c>
      <c r="S16" s="17">
        <v>25</v>
      </c>
      <c r="T16" s="7">
        <v>1833</v>
      </c>
      <c r="U16" s="13">
        <f>(T16/C16)</f>
        <v>0.11687069625095639</v>
      </c>
    </row>
    <row r="17" spans="1:21">
      <c r="A17" s="32" t="s">
        <v>94</v>
      </c>
      <c r="B17" s="33"/>
      <c r="C17" s="34"/>
      <c r="D17" s="57"/>
      <c r="E17" s="34"/>
      <c r="F17" s="33"/>
      <c r="G17" s="34"/>
      <c r="H17" s="57"/>
      <c r="I17" s="41"/>
      <c r="J17" s="79"/>
      <c r="K17" s="42"/>
      <c r="L17" s="42"/>
      <c r="M17" s="42"/>
      <c r="N17" s="60"/>
      <c r="O17" s="36"/>
      <c r="P17" s="70"/>
      <c r="Q17" s="39"/>
      <c r="R17" s="57"/>
      <c r="S17" s="76"/>
      <c r="T17" s="34"/>
      <c r="U17" s="63"/>
    </row>
    <row r="18" spans="1:21">
      <c r="A18" s="2" t="s">
        <v>95</v>
      </c>
      <c r="B18" s="6">
        <v>946</v>
      </c>
      <c r="C18" s="7">
        <v>1031</v>
      </c>
      <c r="D18" s="56">
        <f t="shared" si="0"/>
        <v>8.2444228903976721E-2</v>
      </c>
      <c r="E18" s="7">
        <f t="shared" si="1"/>
        <v>85</v>
      </c>
      <c r="F18" s="6">
        <v>67</v>
      </c>
      <c r="G18" s="7">
        <v>101</v>
      </c>
      <c r="H18" s="56">
        <v>0.33600000000000002</v>
      </c>
      <c r="I18" s="8">
        <f t="shared" si="2"/>
        <v>34</v>
      </c>
      <c r="J18" s="78">
        <v>43</v>
      </c>
      <c r="K18" s="24">
        <v>220</v>
      </c>
      <c r="L18" s="24">
        <v>1387</v>
      </c>
      <c r="M18" s="24">
        <v>787</v>
      </c>
      <c r="N18" s="59">
        <v>2.1000000000000001E-2</v>
      </c>
      <c r="O18" s="5" t="s">
        <v>96</v>
      </c>
      <c r="P18" s="69">
        <f t="shared" si="3"/>
        <v>9.7963142580019397E-2</v>
      </c>
      <c r="Q18" s="22">
        <v>0</v>
      </c>
      <c r="R18" s="56">
        <f t="shared" si="4"/>
        <v>0</v>
      </c>
      <c r="S18" s="17">
        <v>41</v>
      </c>
      <c r="T18" s="7">
        <v>58</v>
      </c>
      <c r="U18" s="13">
        <f t="shared" ref="U18:U23" si="5">(T18/C18)</f>
        <v>5.6256062075654707E-2</v>
      </c>
    </row>
    <row r="19" spans="1:21">
      <c r="A19" s="2" t="s">
        <v>97</v>
      </c>
      <c r="B19" s="6">
        <v>278</v>
      </c>
      <c r="C19" s="7">
        <v>170</v>
      </c>
      <c r="D19" s="56">
        <f t="shared" si="0"/>
        <v>-0.63529411764705879</v>
      </c>
      <c r="E19" s="7">
        <f t="shared" si="1"/>
        <v>-108</v>
      </c>
      <c r="F19" s="6">
        <v>164</v>
      </c>
      <c r="G19" s="7">
        <v>95</v>
      </c>
      <c r="H19" s="56">
        <v>0.72599999999999998</v>
      </c>
      <c r="I19" s="8">
        <f t="shared" si="2"/>
        <v>-69</v>
      </c>
      <c r="J19" s="78">
        <v>37</v>
      </c>
      <c r="K19" s="24">
        <v>75</v>
      </c>
      <c r="L19" s="24">
        <v>826</v>
      </c>
      <c r="M19" s="24">
        <v>484</v>
      </c>
      <c r="N19" s="59">
        <v>0.06</v>
      </c>
      <c r="O19" s="5" t="s">
        <v>98</v>
      </c>
      <c r="P19" s="69">
        <f t="shared" si="3"/>
        <v>0.55882352941176472</v>
      </c>
      <c r="Q19" s="22">
        <v>20</v>
      </c>
      <c r="R19" s="56">
        <f t="shared" si="4"/>
        <v>0.21052631578947367</v>
      </c>
      <c r="S19" s="17">
        <v>26</v>
      </c>
      <c r="T19" s="7">
        <v>59</v>
      </c>
      <c r="U19" s="13">
        <f t="shared" si="5"/>
        <v>0.34705882352941175</v>
      </c>
    </row>
    <row r="20" spans="1:21">
      <c r="A20" s="2" t="s">
        <v>99</v>
      </c>
      <c r="B20" s="6">
        <v>1067</v>
      </c>
      <c r="C20" s="7">
        <v>1200</v>
      </c>
      <c r="D20" s="56">
        <f t="shared" si="0"/>
        <v>0.11083333333333334</v>
      </c>
      <c r="E20" s="7">
        <f t="shared" si="1"/>
        <v>133</v>
      </c>
      <c r="F20" s="6">
        <v>325</v>
      </c>
      <c r="G20" s="7">
        <v>449</v>
      </c>
      <c r="H20" s="56">
        <v>0.27600000000000002</v>
      </c>
      <c r="I20" s="8">
        <f t="shared" si="2"/>
        <v>124</v>
      </c>
      <c r="J20" s="78">
        <v>34</v>
      </c>
      <c r="K20" s="24">
        <v>115</v>
      </c>
      <c r="L20" s="24">
        <v>650</v>
      </c>
      <c r="M20" s="24">
        <v>1010</v>
      </c>
      <c r="N20" s="59">
        <v>5.2999999999999999E-2</v>
      </c>
      <c r="O20" s="5" t="s">
        <v>100</v>
      </c>
      <c r="P20" s="69">
        <f t="shared" si="3"/>
        <v>0.37416666666666665</v>
      </c>
      <c r="Q20" s="22">
        <v>79</v>
      </c>
      <c r="R20" s="56">
        <f t="shared" si="4"/>
        <v>0.17594654788418709</v>
      </c>
      <c r="S20" s="17">
        <v>25</v>
      </c>
      <c r="T20" s="7">
        <v>296</v>
      </c>
      <c r="U20" s="13">
        <f t="shared" si="5"/>
        <v>0.24666666666666667</v>
      </c>
    </row>
    <row r="21" spans="1:21">
      <c r="A21" s="2" t="s">
        <v>101</v>
      </c>
      <c r="B21" s="6">
        <v>5528</v>
      </c>
      <c r="C21" s="7">
        <v>5251</v>
      </c>
      <c r="D21" s="56">
        <f t="shared" si="0"/>
        <v>-5.275185678918301E-2</v>
      </c>
      <c r="E21" s="7">
        <f t="shared" si="1"/>
        <v>-277</v>
      </c>
      <c r="F21" s="6">
        <v>995</v>
      </c>
      <c r="G21" s="7">
        <v>857</v>
      </c>
      <c r="H21" s="56">
        <v>0.161</v>
      </c>
      <c r="I21" s="8">
        <f t="shared" si="2"/>
        <v>-138</v>
      </c>
      <c r="J21" s="78">
        <v>40</v>
      </c>
      <c r="K21" s="24">
        <v>209</v>
      </c>
      <c r="L21" s="24">
        <v>1300</v>
      </c>
      <c r="M21" s="24">
        <v>793</v>
      </c>
      <c r="N21" s="59">
        <v>4.8000000000000001E-2</v>
      </c>
      <c r="O21" s="5" t="s">
        <v>102</v>
      </c>
      <c r="P21" s="69">
        <f t="shared" si="3"/>
        <v>0.1632070081889164</v>
      </c>
      <c r="Q21" s="22">
        <v>28</v>
      </c>
      <c r="R21" s="56">
        <f t="shared" si="4"/>
        <v>3.2672112018669777E-2</v>
      </c>
      <c r="S21" s="17">
        <v>30</v>
      </c>
      <c r="T21" s="7">
        <v>492</v>
      </c>
      <c r="U21" s="13">
        <f t="shared" si="5"/>
        <v>9.369643877356694E-2</v>
      </c>
    </row>
    <row r="22" spans="1:21" ht="13.5" thickBot="1">
      <c r="A22" s="9" t="s">
        <v>103</v>
      </c>
      <c r="B22" s="10">
        <v>2728</v>
      </c>
      <c r="C22" s="19">
        <v>3085</v>
      </c>
      <c r="D22" s="58">
        <f t="shared" si="0"/>
        <v>0.11572123176661264</v>
      </c>
      <c r="E22" s="19">
        <f t="shared" si="1"/>
        <v>357</v>
      </c>
      <c r="F22" s="10">
        <v>55</v>
      </c>
      <c r="G22" s="19">
        <v>90</v>
      </c>
      <c r="H22" s="58">
        <v>0.38800000000000001</v>
      </c>
      <c r="I22" s="51">
        <f t="shared" si="2"/>
        <v>35</v>
      </c>
      <c r="J22" s="80">
        <v>37</v>
      </c>
      <c r="K22" s="44">
        <v>330</v>
      </c>
      <c r="L22" s="44">
        <v>2103</v>
      </c>
      <c r="M22" s="44">
        <v>967</v>
      </c>
      <c r="N22" s="61">
        <v>2.4E-2</v>
      </c>
      <c r="O22" s="11" t="s">
        <v>104</v>
      </c>
      <c r="P22" s="71">
        <f t="shared" si="3"/>
        <v>2.9173419773095625E-2</v>
      </c>
      <c r="Q22" s="101">
        <v>0</v>
      </c>
      <c r="R22" s="58">
        <f t="shared" si="4"/>
        <v>0</v>
      </c>
      <c r="S22" s="18">
        <v>21</v>
      </c>
      <c r="T22" s="19">
        <v>57</v>
      </c>
      <c r="U22" s="73">
        <f t="shared" si="5"/>
        <v>1.8476499189627228E-2</v>
      </c>
    </row>
    <row r="23" spans="1:21" s="82" customFormat="1">
      <c r="A23" s="86" t="s">
        <v>105</v>
      </c>
      <c r="B23" s="87">
        <f>SUM(B5:B22)</f>
        <v>106823</v>
      </c>
      <c r="C23" s="87">
        <f>SUM(C5:C22)</f>
        <v>102749</v>
      </c>
      <c r="D23" s="88">
        <f>(E23/C23)</f>
        <v>-3.965002092477786E-2</v>
      </c>
      <c r="E23" s="87">
        <f>SUM(E5:E22)</f>
        <v>-4074</v>
      </c>
      <c r="F23" s="87">
        <f>SUM(F5:F22)</f>
        <v>25828</v>
      </c>
      <c r="G23" s="87">
        <f>SUM(G5:G22)</f>
        <v>25311</v>
      </c>
      <c r="H23" s="88">
        <f>I23/G23</f>
        <v>-2.0425901781833986E-2</v>
      </c>
      <c r="I23" s="87">
        <f>SUM(I5:I22)</f>
        <v>-517</v>
      </c>
      <c r="J23" s="89">
        <f>AVERAGE(J4:J22)</f>
        <v>34.4</v>
      </c>
      <c r="K23" s="90">
        <f>AVERAGE(K5:K22)</f>
        <v>167.66666666666666</v>
      </c>
      <c r="L23" s="90">
        <f>AVERAGE(L5:L22)</f>
        <v>1325</v>
      </c>
      <c r="M23" s="90">
        <f>AVERAGE(M5:M22)</f>
        <v>1013.2</v>
      </c>
      <c r="N23" s="91"/>
      <c r="O23" s="92"/>
      <c r="P23" s="104">
        <f t="shared" si="3"/>
        <v>0.24633816387507421</v>
      </c>
      <c r="Q23" s="103">
        <f>SUM(Q4:Q22)</f>
        <v>8233</v>
      </c>
      <c r="R23" s="91">
        <f>(Q23/G23)</f>
        <v>0.32527359646003712</v>
      </c>
      <c r="S23" s="89">
        <f>AVERAGE(S5:S22)</f>
        <v>27.133333333333333</v>
      </c>
      <c r="T23" s="87">
        <f>SUM(T5:T22)</f>
        <v>16316</v>
      </c>
      <c r="U23" s="105">
        <f t="shared" si="5"/>
        <v>0.158794732795453</v>
      </c>
    </row>
    <row r="25" spans="1:21" ht="14.25">
      <c r="T25" s="20"/>
    </row>
    <row r="26" spans="1:21" ht="14.25">
      <c r="S26" s="20"/>
      <c r="T26" s="20"/>
    </row>
    <row r="27" spans="1:21" ht="14.25">
      <c r="A27" s="82"/>
      <c r="B27" s="83"/>
      <c r="S27" s="20"/>
      <c r="T27" s="20"/>
    </row>
    <row r="28" spans="1:21" ht="14.25">
      <c r="A28" s="84"/>
      <c r="C28" s="83"/>
      <c r="S28" s="20"/>
      <c r="T28" s="20"/>
    </row>
    <row r="29" spans="1:21" ht="14.25">
      <c r="S29" s="20"/>
      <c r="T29" s="20"/>
    </row>
    <row r="30" spans="1:21" ht="14.25">
      <c r="F30" s="16"/>
      <c r="S30" s="20"/>
      <c r="T30" s="20"/>
    </row>
    <row r="31" spans="1:21" ht="14.25">
      <c r="T31" s="20"/>
    </row>
  </sheetData>
  <mergeCells count="1">
    <mergeCell ref="A2:U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B9FED-27C4-4BA0-8775-E99C072B2452}">
  <dimension ref="A2:U55"/>
  <sheetViews>
    <sheetView tabSelected="1" zoomScale="90" zoomScaleNormal="90" workbookViewId="0">
      <selection activeCell="H9" sqref="H9"/>
    </sheetView>
  </sheetViews>
  <sheetFormatPr defaultRowHeight="12.75"/>
  <cols>
    <col min="1" max="1" width="33.85546875" style="1" bestFit="1" customWidth="1"/>
    <col min="2" max="2" width="15.28515625" style="1" customWidth="1"/>
    <col min="3" max="3" width="16.140625" style="1" customWidth="1"/>
    <col min="4" max="4" width="7.140625" style="1" customWidth="1"/>
    <col min="5" max="5" width="9.28515625" style="1" bestFit="1" customWidth="1"/>
    <col min="6" max="6" width="18.85546875" style="1" customWidth="1"/>
    <col min="7" max="7" width="18.7109375" style="1" customWidth="1"/>
    <col min="8" max="8" width="8.140625" style="1" customWidth="1"/>
    <col min="9" max="9" width="9.28515625" style="1" bestFit="1" customWidth="1"/>
    <col min="10" max="10" width="9.5703125" style="1" customWidth="1"/>
    <col min="11" max="11" width="13.42578125" style="1" bestFit="1" customWidth="1"/>
    <col min="12" max="12" width="21.42578125" style="1" bestFit="1" customWidth="1"/>
    <col min="13" max="13" width="21" style="81" bestFit="1" customWidth="1"/>
    <col min="14" max="14" width="13" style="1" bestFit="1" customWidth="1"/>
    <col min="15" max="15" width="33.5703125" style="1" customWidth="1"/>
    <col min="16" max="16" width="11.28515625" style="1" bestFit="1" customWidth="1"/>
    <col min="17" max="17" width="22" style="16" customWidth="1"/>
    <col min="18" max="18" width="22.5703125" style="83" bestFit="1" customWidth="1"/>
    <col min="19" max="19" width="12" style="1" bestFit="1" customWidth="1"/>
    <col min="20" max="20" width="16.5703125" style="1" customWidth="1"/>
    <col min="21" max="21" width="13.140625" style="1" bestFit="1" customWidth="1"/>
    <col min="22" max="16384" width="9.140625" style="1"/>
  </cols>
  <sheetData>
    <row r="2" spans="1:21">
      <c r="A2" s="137" t="s">
        <v>21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</row>
    <row r="3" spans="1:21" s="98" customFormat="1" ht="26.25" thickBot="1">
      <c r="A3" s="95" t="s">
        <v>24</v>
      </c>
      <c r="B3" s="95" t="s">
        <v>2</v>
      </c>
      <c r="C3" s="95" t="s">
        <v>3</v>
      </c>
      <c r="D3" s="95" t="s">
        <v>4</v>
      </c>
      <c r="E3" s="95" t="s">
        <v>5</v>
      </c>
      <c r="F3" s="95" t="s">
        <v>6</v>
      </c>
      <c r="G3" s="95" t="s">
        <v>7</v>
      </c>
      <c r="H3" s="95" t="s">
        <v>4</v>
      </c>
      <c r="I3" s="95" t="s">
        <v>5</v>
      </c>
      <c r="J3" s="95" t="s">
        <v>8</v>
      </c>
      <c r="K3" s="95" t="s">
        <v>9</v>
      </c>
      <c r="L3" s="95" t="s">
        <v>10</v>
      </c>
      <c r="M3" s="96" t="s">
        <v>11</v>
      </c>
      <c r="N3" s="95" t="s">
        <v>12</v>
      </c>
      <c r="O3" s="95" t="s">
        <v>25</v>
      </c>
      <c r="P3" s="95" t="s">
        <v>13</v>
      </c>
      <c r="Q3" s="99" t="s">
        <v>14</v>
      </c>
      <c r="R3" s="97" t="s">
        <v>15</v>
      </c>
      <c r="S3" s="95" t="s">
        <v>16</v>
      </c>
      <c r="T3" s="95" t="s">
        <v>17</v>
      </c>
      <c r="U3" s="95" t="s">
        <v>106</v>
      </c>
    </row>
    <row r="4" spans="1:21">
      <c r="A4" s="25" t="s">
        <v>107</v>
      </c>
      <c r="B4" s="26"/>
      <c r="C4" s="27"/>
      <c r="D4" s="65"/>
      <c r="E4" s="85"/>
      <c r="F4" s="26"/>
      <c r="G4" s="27"/>
      <c r="H4" s="65"/>
      <c r="I4" s="28"/>
      <c r="J4" s="29"/>
      <c r="K4" s="67"/>
      <c r="L4" s="67"/>
      <c r="M4" s="67"/>
      <c r="N4" s="66"/>
      <c r="O4" s="30"/>
      <c r="P4" s="52"/>
      <c r="Q4" s="100"/>
      <c r="R4" s="65"/>
      <c r="S4" s="30"/>
      <c r="T4" s="27"/>
      <c r="U4" s="31"/>
    </row>
    <row r="5" spans="1:21">
      <c r="A5" s="2" t="s">
        <v>108</v>
      </c>
      <c r="B5" s="6">
        <v>1269</v>
      </c>
      <c r="C5" s="7">
        <v>1101</v>
      </c>
      <c r="D5" s="56">
        <f>(E5/C5)</f>
        <v>-0.15258855585831063</v>
      </c>
      <c r="E5" s="8">
        <f>(C5-B5)</f>
        <v>-168</v>
      </c>
      <c r="F5" s="6">
        <v>1144</v>
      </c>
      <c r="G5" s="7">
        <v>977</v>
      </c>
      <c r="H5" s="56">
        <f>(I5/G5)</f>
        <v>-0.17093142272262027</v>
      </c>
      <c r="I5" s="8">
        <f>(G5-F5)</f>
        <v>-167</v>
      </c>
      <c r="J5" s="78">
        <v>29</v>
      </c>
      <c r="K5" s="24">
        <v>125</v>
      </c>
      <c r="L5" s="24">
        <v>0</v>
      </c>
      <c r="M5" s="24">
        <v>331</v>
      </c>
      <c r="N5" s="59">
        <v>0.17100000000000001</v>
      </c>
      <c r="O5" s="4" t="s">
        <v>109</v>
      </c>
      <c r="P5" s="69">
        <f>(G5/C5)</f>
        <v>0.88737511353315168</v>
      </c>
      <c r="Q5" s="22">
        <v>967</v>
      </c>
      <c r="R5" s="56">
        <f>(Q5/G5)</f>
        <v>0.98976458546571133</v>
      </c>
      <c r="S5" s="4">
        <v>27</v>
      </c>
      <c r="T5" s="7">
        <v>742</v>
      </c>
      <c r="U5" s="13">
        <f>(T5/C5)</f>
        <v>0.67393278837420523</v>
      </c>
    </row>
    <row r="6" spans="1:21">
      <c r="A6" s="2" t="s">
        <v>110</v>
      </c>
      <c r="B6" s="6">
        <v>4167</v>
      </c>
      <c r="C6" s="7">
        <v>4511</v>
      </c>
      <c r="D6" s="56">
        <f>(E6/C6)</f>
        <v>7.6258035912214583E-2</v>
      </c>
      <c r="E6" s="8">
        <f t="shared" ref="E6:E54" si="0">(C6-B6)</f>
        <v>344</v>
      </c>
      <c r="F6" s="6">
        <v>883</v>
      </c>
      <c r="G6" s="7">
        <v>951</v>
      </c>
      <c r="H6" s="56">
        <f t="shared" ref="H6:H54" si="1">(I6/G6)</f>
        <v>7.1503680336487907E-2</v>
      </c>
      <c r="I6" s="8">
        <f t="shared" ref="I6:I54" si="2">(G6-F6)</f>
        <v>68</v>
      </c>
      <c r="J6" s="78">
        <v>42</v>
      </c>
      <c r="K6" s="24">
        <v>200</v>
      </c>
      <c r="L6" s="24">
        <v>1300</v>
      </c>
      <c r="M6" s="24">
        <v>669</v>
      </c>
      <c r="N6" s="59">
        <v>5.6000000000000001E-2</v>
      </c>
      <c r="O6" s="4" t="s">
        <v>111</v>
      </c>
      <c r="P6" s="69">
        <f t="shared" ref="P6:P54" si="3">(G6/C6)</f>
        <v>0.21081800044336069</v>
      </c>
      <c r="Q6" s="22">
        <v>82</v>
      </c>
      <c r="R6" s="56">
        <f t="shared" ref="R6:R53" si="4">(Q6/G6)</f>
        <v>8.6225026288117776E-2</v>
      </c>
      <c r="S6" s="4">
        <v>23</v>
      </c>
      <c r="T6" s="7">
        <v>565</v>
      </c>
      <c r="U6" s="13">
        <f t="shared" ref="U6:U54" si="5">(T6/C6)</f>
        <v>0.12524939037907337</v>
      </c>
    </row>
    <row r="7" spans="1:21">
      <c r="A7" s="2" t="s">
        <v>112</v>
      </c>
      <c r="B7" s="6">
        <v>11714</v>
      </c>
      <c r="C7" s="7">
        <v>12337</v>
      </c>
      <c r="D7" s="56">
        <f t="shared" ref="D7:D54" si="6">(E7/C7)</f>
        <v>5.0498500445813409E-2</v>
      </c>
      <c r="E7" s="8">
        <f t="shared" si="0"/>
        <v>623</v>
      </c>
      <c r="F7" s="6">
        <v>891</v>
      </c>
      <c r="G7" s="7">
        <v>1039</v>
      </c>
      <c r="H7" s="56">
        <f t="shared" si="1"/>
        <v>0.14244465832531281</v>
      </c>
      <c r="I7" s="8">
        <f t="shared" si="2"/>
        <v>148</v>
      </c>
      <c r="J7" s="78">
        <v>46</v>
      </c>
      <c r="K7" s="24">
        <v>310</v>
      </c>
      <c r="L7" s="24">
        <v>1517</v>
      </c>
      <c r="M7" s="24">
        <v>736</v>
      </c>
      <c r="N7" s="59">
        <v>4.2000000000000003E-2</v>
      </c>
      <c r="O7" s="4" t="s">
        <v>113</v>
      </c>
      <c r="P7" s="69">
        <f t="shared" si="3"/>
        <v>8.4218205398395071E-2</v>
      </c>
      <c r="Q7" s="22">
        <v>74</v>
      </c>
      <c r="R7" s="56">
        <f t="shared" si="4"/>
        <v>7.1222329162656403E-2</v>
      </c>
      <c r="S7" s="4">
        <v>26</v>
      </c>
      <c r="T7" s="7">
        <v>571</v>
      </c>
      <c r="U7" s="13">
        <f t="shared" si="5"/>
        <v>4.6283537326740697E-2</v>
      </c>
    </row>
    <row r="8" spans="1:21">
      <c r="A8" s="2" t="s">
        <v>114</v>
      </c>
      <c r="B8" s="6">
        <v>976</v>
      </c>
      <c r="C8" s="7">
        <v>976</v>
      </c>
      <c r="D8" s="56">
        <f t="shared" si="6"/>
        <v>0</v>
      </c>
      <c r="E8" s="8">
        <f t="shared" si="0"/>
        <v>0</v>
      </c>
      <c r="F8" s="6">
        <v>891</v>
      </c>
      <c r="G8" s="7">
        <v>863</v>
      </c>
      <c r="H8" s="56">
        <f t="shared" si="1"/>
        <v>-3.2444959443800693E-2</v>
      </c>
      <c r="I8" s="8">
        <f t="shared" si="2"/>
        <v>-28</v>
      </c>
      <c r="J8" s="78">
        <v>28</v>
      </c>
      <c r="K8" s="24">
        <v>120</v>
      </c>
      <c r="L8" s="24">
        <v>975</v>
      </c>
      <c r="M8" s="24">
        <v>386</v>
      </c>
      <c r="N8" s="59">
        <v>0.20899999999999999</v>
      </c>
      <c r="O8" s="4" t="s">
        <v>115</v>
      </c>
      <c r="P8" s="69">
        <f t="shared" si="3"/>
        <v>0.88422131147540983</v>
      </c>
      <c r="Q8" s="22">
        <v>662</v>
      </c>
      <c r="R8" s="56">
        <f t="shared" si="4"/>
        <v>0.76709154113557354</v>
      </c>
      <c r="S8" s="4">
        <v>25</v>
      </c>
      <c r="T8" s="7">
        <v>585</v>
      </c>
      <c r="U8" s="13">
        <f t="shared" si="5"/>
        <v>0.59938524590163933</v>
      </c>
    </row>
    <row r="9" spans="1:21">
      <c r="A9" s="2" t="s">
        <v>116</v>
      </c>
      <c r="B9" s="6">
        <v>944</v>
      </c>
      <c r="C9" s="7">
        <v>1079</v>
      </c>
      <c r="D9" s="56">
        <f t="shared" si="6"/>
        <v>0.12511584800741427</v>
      </c>
      <c r="E9" s="8">
        <f t="shared" si="0"/>
        <v>135</v>
      </c>
      <c r="F9" s="6">
        <v>856</v>
      </c>
      <c r="G9" s="7">
        <v>937</v>
      </c>
      <c r="H9" s="56">
        <f t="shared" si="1"/>
        <v>8.6446104589114198E-2</v>
      </c>
      <c r="I9" s="8">
        <f t="shared" si="2"/>
        <v>81</v>
      </c>
      <c r="J9" s="78">
        <v>29</v>
      </c>
      <c r="K9" s="24">
        <v>115</v>
      </c>
      <c r="L9" s="24">
        <v>0</v>
      </c>
      <c r="M9" s="24">
        <v>341</v>
      </c>
      <c r="N9" s="59">
        <v>0.40600000000000003</v>
      </c>
      <c r="O9" s="4" t="s">
        <v>117</v>
      </c>
      <c r="P9" s="69">
        <f t="shared" si="3"/>
        <v>0.86839666357738643</v>
      </c>
      <c r="Q9" s="22">
        <v>3</v>
      </c>
      <c r="R9" s="56">
        <f t="shared" si="4"/>
        <v>3.2017075773745998E-3</v>
      </c>
      <c r="S9" s="4">
        <v>28</v>
      </c>
      <c r="T9" s="7">
        <v>579</v>
      </c>
      <c r="U9" s="13">
        <f t="shared" si="5"/>
        <v>0.53660797034291008</v>
      </c>
    </row>
    <row r="10" spans="1:21">
      <c r="A10" s="2" t="s">
        <v>118</v>
      </c>
      <c r="B10" s="6">
        <v>712</v>
      </c>
      <c r="C10" s="7">
        <v>640</v>
      </c>
      <c r="D10" s="56">
        <f t="shared" si="6"/>
        <v>-0.1125</v>
      </c>
      <c r="E10" s="8">
        <f t="shared" si="0"/>
        <v>-72</v>
      </c>
      <c r="F10" s="6">
        <v>631</v>
      </c>
      <c r="G10" s="7">
        <v>502</v>
      </c>
      <c r="H10" s="56">
        <f t="shared" si="1"/>
        <v>-0.25697211155378485</v>
      </c>
      <c r="I10" s="8">
        <f t="shared" si="2"/>
        <v>-129</v>
      </c>
      <c r="J10" s="78">
        <v>27</v>
      </c>
      <c r="K10" s="24">
        <v>125</v>
      </c>
      <c r="L10" s="24">
        <v>0</v>
      </c>
      <c r="M10" s="24">
        <v>420</v>
      </c>
      <c r="N10" s="59">
        <v>0.33500000000000002</v>
      </c>
      <c r="O10" s="4" t="s">
        <v>119</v>
      </c>
      <c r="P10" s="69">
        <f t="shared" si="3"/>
        <v>0.78437500000000004</v>
      </c>
      <c r="Q10" s="22">
        <v>69</v>
      </c>
      <c r="R10" s="56">
        <f t="shared" si="4"/>
        <v>0.13745019920318724</v>
      </c>
      <c r="S10" s="4">
        <v>23</v>
      </c>
      <c r="T10" s="7">
        <v>383</v>
      </c>
      <c r="U10" s="13">
        <f t="shared" si="5"/>
        <v>0.59843749999999996</v>
      </c>
    </row>
    <row r="11" spans="1:21">
      <c r="A11" s="2" t="s">
        <v>120</v>
      </c>
      <c r="B11" s="6">
        <v>310</v>
      </c>
      <c r="C11" s="7">
        <v>432</v>
      </c>
      <c r="D11" s="56">
        <f t="shared" si="6"/>
        <v>0.28240740740740738</v>
      </c>
      <c r="E11" s="8">
        <f t="shared" si="0"/>
        <v>122</v>
      </c>
      <c r="F11" s="6">
        <v>269</v>
      </c>
      <c r="G11" s="7">
        <v>338</v>
      </c>
      <c r="H11" s="56">
        <f t="shared" si="1"/>
        <v>0.20414201183431951</v>
      </c>
      <c r="I11" s="8">
        <f t="shared" si="2"/>
        <v>69</v>
      </c>
      <c r="J11" s="78">
        <v>27</v>
      </c>
      <c r="K11" s="24">
        <v>120</v>
      </c>
      <c r="L11" s="24">
        <v>0</v>
      </c>
      <c r="M11" s="24">
        <v>365</v>
      </c>
      <c r="N11" s="59">
        <v>0.27</v>
      </c>
      <c r="O11" s="4" t="s">
        <v>121</v>
      </c>
      <c r="P11" s="69">
        <f t="shared" si="3"/>
        <v>0.78240740740740744</v>
      </c>
      <c r="Q11" s="22">
        <v>17</v>
      </c>
      <c r="R11" s="56">
        <f t="shared" si="4"/>
        <v>5.0295857988165681E-2</v>
      </c>
      <c r="S11" s="4">
        <v>26</v>
      </c>
      <c r="T11" s="7">
        <v>180</v>
      </c>
      <c r="U11" s="13">
        <f t="shared" si="5"/>
        <v>0.41666666666666669</v>
      </c>
    </row>
    <row r="12" spans="1:21">
      <c r="A12" s="2" t="s">
        <v>122</v>
      </c>
      <c r="B12" s="6">
        <v>957</v>
      </c>
      <c r="C12" s="7">
        <v>883</v>
      </c>
      <c r="D12" s="56">
        <f t="shared" si="6"/>
        <v>-8.3805209513023782E-2</v>
      </c>
      <c r="E12" s="8">
        <f t="shared" si="0"/>
        <v>-74</v>
      </c>
      <c r="F12" s="6">
        <v>907</v>
      </c>
      <c r="G12" s="7">
        <v>716</v>
      </c>
      <c r="H12" s="56">
        <f t="shared" si="1"/>
        <v>-0.26675977653631283</v>
      </c>
      <c r="I12" s="8">
        <f t="shared" si="2"/>
        <v>-191</v>
      </c>
      <c r="J12" s="78">
        <v>27</v>
      </c>
      <c r="K12" s="24">
        <v>121</v>
      </c>
      <c r="L12" s="24">
        <v>0</v>
      </c>
      <c r="M12" s="24">
        <v>342</v>
      </c>
      <c r="N12" s="59">
        <v>0.159</v>
      </c>
      <c r="O12" s="4" t="s">
        <v>123</v>
      </c>
      <c r="P12" s="69">
        <f t="shared" si="3"/>
        <v>0.8108720271800679</v>
      </c>
      <c r="Q12" s="22">
        <v>117</v>
      </c>
      <c r="R12" s="56">
        <f t="shared" si="4"/>
        <v>0.16340782122905029</v>
      </c>
      <c r="S12" s="4">
        <v>26</v>
      </c>
      <c r="T12" s="7">
        <v>480</v>
      </c>
      <c r="U12" s="13">
        <f t="shared" si="5"/>
        <v>0.54360135900339746</v>
      </c>
    </row>
    <row r="13" spans="1:21">
      <c r="A13" s="2" t="s">
        <v>124</v>
      </c>
      <c r="B13" s="6">
        <v>2796</v>
      </c>
      <c r="C13" s="7">
        <v>2781</v>
      </c>
      <c r="D13" s="56">
        <f t="shared" si="6"/>
        <v>-5.3937432578209281E-3</v>
      </c>
      <c r="E13" s="8">
        <f t="shared" si="0"/>
        <v>-15</v>
      </c>
      <c r="F13" s="6">
        <v>2437</v>
      </c>
      <c r="G13" s="7">
        <v>2285</v>
      </c>
      <c r="H13" s="56">
        <f t="shared" si="1"/>
        <v>-6.6520787746170679E-2</v>
      </c>
      <c r="I13" s="8">
        <f t="shared" si="2"/>
        <v>-152</v>
      </c>
      <c r="J13" s="78">
        <v>23</v>
      </c>
      <c r="K13" s="24">
        <v>120</v>
      </c>
      <c r="L13" s="24">
        <v>1300</v>
      </c>
      <c r="M13" s="24">
        <v>604</v>
      </c>
      <c r="N13" s="59">
        <v>0.14000000000000001</v>
      </c>
      <c r="O13" s="4" t="s">
        <v>125</v>
      </c>
      <c r="P13" s="69">
        <f t="shared" si="3"/>
        <v>0.82164688960805465</v>
      </c>
      <c r="Q13" s="22">
        <v>1948</v>
      </c>
      <c r="R13" s="56">
        <f t="shared" si="4"/>
        <v>0.85251641137855583</v>
      </c>
      <c r="S13" s="4">
        <v>21</v>
      </c>
      <c r="T13" s="7">
        <v>1329</v>
      </c>
      <c r="U13" s="13">
        <f t="shared" si="5"/>
        <v>0.4778856526429342</v>
      </c>
    </row>
    <row r="14" spans="1:21">
      <c r="A14" s="2" t="s">
        <v>126</v>
      </c>
      <c r="B14" s="6">
        <v>3610</v>
      </c>
      <c r="C14" s="7">
        <v>3421</v>
      </c>
      <c r="D14" s="56">
        <f t="shared" si="6"/>
        <v>-5.524700380005846E-2</v>
      </c>
      <c r="E14" s="8">
        <f t="shared" si="0"/>
        <v>-189</v>
      </c>
      <c r="F14" s="6">
        <v>2482</v>
      </c>
      <c r="G14" s="7">
        <v>2358</v>
      </c>
      <c r="H14" s="56">
        <f t="shared" si="1"/>
        <v>-5.2586938083121287E-2</v>
      </c>
      <c r="I14" s="8">
        <f t="shared" si="2"/>
        <v>-124</v>
      </c>
      <c r="J14" s="78">
        <v>30</v>
      </c>
      <c r="K14" s="24">
        <v>200</v>
      </c>
      <c r="L14" s="24">
        <v>1791</v>
      </c>
      <c r="M14" s="24">
        <v>877</v>
      </c>
      <c r="N14" s="59">
        <v>0.04</v>
      </c>
      <c r="O14" s="4" t="s">
        <v>127</v>
      </c>
      <c r="P14" s="69">
        <f t="shared" si="3"/>
        <v>0.68927214264834846</v>
      </c>
      <c r="Q14" s="22">
        <v>1474</v>
      </c>
      <c r="R14" s="56">
        <f t="shared" si="4"/>
        <v>0.62510602205258692</v>
      </c>
      <c r="S14" s="4">
        <v>25</v>
      </c>
      <c r="T14" s="7">
        <v>1488</v>
      </c>
      <c r="U14" s="13">
        <f t="shared" si="5"/>
        <v>0.43496053785442851</v>
      </c>
    </row>
    <row r="15" spans="1:21">
      <c r="A15" s="2" t="s">
        <v>128</v>
      </c>
      <c r="B15" s="6">
        <v>4514</v>
      </c>
      <c r="C15" s="7">
        <v>4124</v>
      </c>
      <c r="D15" s="56">
        <f t="shared" si="6"/>
        <v>-9.4568380213385067E-2</v>
      </c>
      <c r="E15" s="8">
        <f t="shared" si="0"/>
        <v>-390</v>
      </c>
      <c r="F15" s="6">
        <v>4148</v>
      </c>
      <c r="G15" s="7">
        <v>3737</v>
      </c>
      <c r="H15" s="56">
        <f t="shared" si="1"/>
        <v>-0.10998126839710998</v>
      </c>
      <c r="I15" s="8">
        <f t="shared" si="2"/>
        <v>-411</v>
      </c>
      <c r="J15" s="78">
        <v>27</v>
      </c>
      <c r="K15" s="24">
        <v>130</v>
      </c>
      <c r="L15" s="24">
        <v>0</v>
      </c>
      <c r="M15" s="24">
        <v>411</v>
      </c>
      <c r="N15" s="59">
        <v>0.11700000000000001</v>
      </c>
      <c r="O15" s="4" t="s">
        <v>129</v>
      </c>
      <c r="P15" s="69">
        <f t="shared" si="3"/>
        <v>0.90615906886517938</v>
      </c>
      <c r="Q15" s="22">
        <v>3354</v>
      </c>
      <c r="R15" s="56">
        <f t="shared" si="4"/>
        <v>0.89751137275889747</v>
      </c>
      <c r="S15" s="4">
        <v>26</v>
      </c>
      <c r="T15" s="7">
        <v>2248</v>
      </c>
      <c r="U15" s="13">
        <f t="shared" si="5"/>
        <v>0.54510184287099905</v>
      </c>
    </row>
    <row r="16" spans="1:21">
      <c r="A16" s="2" t="s">
        <v>130</v>
      </c>
      <c r="B16" s="6">
        <v>3905</v>
      </c>
      <c r="C16" s="7">
        <v>4100</v>
      </c>
      <c r="D16" s="56">
        <f t="shared" si="6"/>
        <v>4.7560975609756098E-2</v>
      </c>
      <c r="E16" s="8">
        <f t="shared" si="0"/>
        <v>195</v>
      </c>
      <c r="F16" s="6">
        <v>765</v>
      </c>
      <c r="G16" s="7">
        <v>814</v>
      </c>
      <c r="H16" s="56">
        <f t="shared" si="1"/>
        <v>6.0196560196560195E-2</v>
      </c>
      <c r="I16" s="8">
        <f t="shared" si="2"/>
        <v>49</v>
      </c>
      <c r="J16" s="78">
        <v>30</v>
      </c>
      <c r="K16" s="24">
        <v>500</v>
      </c>
      <c r="L16" s="24">
        <v>2063</v>
      </c>
      <c r="M16" s="24">
        <v>1558</v>
      </c>
      <c r="N16" s="59">
        <v>2.1000000000000001E-2</v>
      </c>
      <c r="O16" s="4" t="s">
        <v>131</v>
      </c>
      <c r="P16" s="69">
        <f t="shared" si="3"/>
        <v>0.19853658536585367</v>
      </c>
      <c r="Q16" s="22">
        <v>75</v>
      </c>
      <c r="R16" s="56">
        <f t="shared" si="4"/>
        <v>9.2137592137592136E-2</v>
      </c>
      <c r="S16" s="4">
        <v>22</v>
      </c>
      <c r="T16" s="7">
        <v>508</v>
      </c>
      <c r="U16" s="13">
        <f t="shared" si="5"/>
        <v>0.12390243902439024</v>
      </c>
    </row>
    <row r="17" spans="1:21">
      <c r="A17" s="2" t="s">
        <v>132</v>
      </c>
      <c r="B17" s="6">
        <v>282</v>
      </c>
      <c r="C17" s="7">
        <v>276</v>
      </c>
      <c r="D17" s="56">
        <f t="shared" si="6"/>
        <v>-2.1739130434782608E-2</v>
      </c>
      <c r="E17" s="8">
        <f t="shared" si="0"/>
        <v>-6</v>
      </c>
      <c r="F17" s="6">
        <v>264</v>
      </c>
      <c r="G17" s="7">
        <v>258</v>
      </c>
      <c r="H17" s="56">
        <f t="shared" si="1"/>
        <v>-2.3255813953488372E-2</v>
      </c>
      <c r="I17" s="8">
        <f t="shared" si="2"/>
        <v>-6</v>
      </c>
      <c r="J17" s="78">
        <v>29</v>
      </c>
      <c r="K17" s="24">
        <v>70</v>
      </c>
      <c r="L17" s="24">
        <v>0</v>
      </c>
      <c r="M17" s="24">
        <v>332</v>
      </c>
      <c r="N17" s="59">
        <v>0.29299999999999998</v>
      </c>
      <c r="O17" s="4" t="s">
        <v>133</v>
      </c>
      <c r="P17" s="69">
        <f t="shared" si="3"/>
        <v>0.93478260869565222</v>
      </c>
      <c r="Q17" s="22">
        <v>103</v>
      </c>
      <c r="R17" s="56">
        <f t="shared" si="4"/>
        <v>0.39922480620155038</v>
      </c>
      <c r="S17" s="4">
        <v>29</v>
      </c>
      <c r="T17" s="7">
        <v>158</v>
      </c>
      <c r="U17" s="13">
        <f t="shared" si="5"/>
        <v>0.57246376811594202</v>
      </c>
    </row>
    <row r="18" spans="1:21">
      <c r="A18" s="32" t="s">
        <v>134</v>
      </c>
      <c r="B18" s="33"/>
      <c r="C18" s="34"/>
      <c r="D18" s="57"/>
      <c r="E18" s="41"/>
      <c r="F18" s="33"/>
      <c r="G18" s="34"/>
      <c r="H18" s="57"/>
      <c r="I18" s="41"/>
      <c r="J18" s="79"/>
      <c r="K18" s="42"/>
      <c r="L18" s="42"/>
      <c r="M18" s="37"/>
      <c r="N18" s="57"/>
      <c r="O18" s="35"/>
      <c r="P18" s="70"/>
      <c r="Q18" s="39"/>
      <c r="R18" s="57"/>
      <c r="S18" s="38"/>
      <c r="T18" s="39"/>
      <c r="U18" s="63"/>
    </row>
    <row r="19" spans="1:21">
      <c r="A19" s="2" t="s">
        <v>135</v>
      </c>
      <c r="B19" s="6">
        <v>17074</v>
      </c>
      <c r="C19" s="7">
        <v>16692</v>
      </c>
      <c r="D19" s="56">
        <f t="shared" si="6"/>
        <v>-2.2885214473999521E-2</v>
      </c>
      <c r="E19" s="8">
        <f t="shared" si="0"/>
        <v>-382</v>
      </c>
      <c r="F19" s="3">
        <v>978</v>
      </c>
      <c r="G19" s="7">
        <v>1097</v>
      </c>
      <c r="H19" s="56">
        <f t="shared" si="1"/>
        <v>0.10847766636280766</v>
      </c>
      <c r="I19" s="8">
        <f t="shared" si="2"/>
        <v>119</v>
      </c>
      <c r="J19" s="78">
        <v>45</v>
      </c>
      <c r="K19" s="24">
        <v>222</v>
      </c>
      <c r="L19" s="24">
        <v>1220</v>
      </c>
      <c r="M19" s="23">
        <v>723</v>
      </c>
      <c r="N19" s="56">
        <v>3.4000000000000002E-2</v>
      </c>
      <c r="O19" s="15" t="s">
        <v>136</v>
      </c>
      <c r="P19" s="69">
        <f t="shared" si="3"/>
        <v>6.5720105439731613E-2</v>
      </c>
      <c r="Q19" s="22">
        <v>16</v>
      </c>
      <c r="R19" s="56">
        <f t="shared" si="4"/>
        <v>1.4585232452142206E-2</v>
      </c>
      <c r="S19" s="14">
        <v>23</v>
      </c>
      <c r="T19" s="22">
        <v>620</v>
      </c>
      <c r="U19" s="13">
        <f t="shared" si="5"/>
        <v>3.7143541816439016E-2</v>
      </c>
    </row>
    <row r="20" spans="1:21">
      <c r="A20" s="2" t="s">
        <v>137</v>
      </c>
      <c r="B20" s="6">
        <v>328</v>
      </c>
      <c r="C20" s="7">
        <v>419</v>
      </c>
      <c r="D20" s="56">
        <f t="shared" si="6"/>
        <v>0.21718377088305491</v>
      </c>
      <c r="E20" s="8">
        <f t="shared" si="0"/>
        <v>91</v>
      </c>
      <c r="F20" s="3">
        <v>128</v>
      </c>
      <c r="G20" s="7">
        <v>136</v>
      </c>
      <c r="H20" s="56">
        <f t="shared" si="1"/>
        <v>5.8823529411764705E-2</v>
      </c>
      <c r="I20" s="8">
        <f t="shared" si="2"/>
        <v>8</v>
      </c>
      <c r="J20" s="78">
        <v>35</v>
      </c>
      <c r="K20" s="24">
        <v>150</v>
      </c>
      <c r="L20" s="24">
        <v>477</v>
      </c>
      <c r="M20" s="23">
        <v>884</v>
      </c>
      <c r="N20" s="56">
        <v>0.02</v>
      </c>
      <c r="O20" s="15" t="s">
        <v>138</v>
      </c>
      <c r="P20" s="69">
        <f t="shared" si="3"/>
        <v>0.32458233890214799</v>
      </c>
      <c r="Q20" s="22">
        <v>4</v>
      </c>
      <c r="R20" s="56">
        <f t="shared" si="4"/>
        <v>2.9411764705882353E-2</v>
      </c>
      <c r="S20" s="14">
        <v>26</v>
      </c>
      <c r="T20" s="22">
        <v>91</v>
      </c>
      <c r="U20" s="13">
        <f t="shared" si="5"/>
        <v>0.21718377088305491</v>
      </c>
    </row>
    <row r="21" spans="1:21">
      <c r="A21" s="2" t="s">
        <v>139</v>
      </c>
      <c r="B21" s="6">
        <v>156901</v>
      </c>
      <c r="C21" s="7">
        <v>166943</v>
      </c>
      <c r="D21" s="56">
        <f t="shared" si="6"/>
        <v>6.0152267540417984E-2</v>
      </c>
      <c r="E21" s="8">
        <f t="shared" si="0"/>
        <v>10042</v>
      </c>
      <c r="F21" s="6">
        <v>14107</v>
      </c>
      <c r="G21" s="7">
        <v>16153</v>
      </c>
      <c r="H21" s="56">
        <f t="shared" si="1"/>
        <v>0.12666377762644709</v>
      </c>
      <c r="I21" s="8">
        <f t="shared" si="2"/>
        <v>2046</v>
      </c>
      <c r="J21" s="78">
        <v>39</v>
      </c>
      <c r="K21" s="24">
        <v>340</v>
      </c>
      <c r="L21" s="24">
        <v>1588</v>
      </c>
      <c r="M21" s="23">
        <v>809</v>
      </c>
      <c r="N21" s="56">
        <v>5.7000000000000002E-2</v>
      </c>
      <c r="O21" s="15" t="s">
        <v>75</v>
      </c>
      <c r="P21" s="69">
        <f t="shared" si="3"/>
        <v>9.6757575939092982E-2</v>
      </c>
      <c r="Q21" s="22">
        <v>1583</v>
      </c>
      <c r="R21" s="56">
        <f t="shared" si="4"/>
        <v>9.8000371448028228E-2</v>
      </c>
      <c r="S21" s="14">
        <v>23</v>
      </c>
      <c r="T21" s="22">
        <v>9767</v>
      </c>
      <c r="U21" s="13">
        <f t="shared" si="5"/>
        <v>5.8504998712135277E-2</v>
      </c>
    </row>
    <row r="22" spans="1:21">
      <c r="A22" s="2" t="s">
        <v>140</v>
      </c>
      <c r="B22" s="6">
        <v>1958</v>
      </c>
      <c r="C22" s="7">
        <v>2090</v>
      </c>
      <c r="D22" s="56">
        <f t="shared" si="6"/>
        <v>6.3157894736842107E-2</v>
      </c>
      <c r="E22" s="8">
        <f t="shared" si="0"/>
        <v>132</v>
      </c>
      <c r="F22" s="3">
        <v>803</v>
      </c>
      <c r="G22" s="7">
        <v>871</v>
      </c>
      <c r="H22" s="56">
        <f t="shared" si="1"/>
        <v>7.8071182548794485E-2</v>
      </c>
      <c r="I22" s="8">
        <f t="shared" si="2"/>
        <v>68</v>
      </c>
      <c r="J22" s="78">
        <v>36</v>
      </c>
      <c r="K22" s="24">
        <v>173</v>
      </c>
      <c r="L22" s="24">
        <v>1128</v>
      </c>
      <c r="M22" s="23">
        <v>770</v>
      </c>
      <c r="N22" s="56">
        <v>6.7000000000000004E-2</v>
      </c>
      <c r="O22" s="15" t="s">
        <v>141</v>
      </c>
      <c r="P22" s="69">
        <f t="shared" si="3"/>
        <v>0.41674641148325359</v>
      </c>
      <c r="Q22" s="22">
        <v>30</v>
      </c>
      <c r="R22" s="56">
        <f t="shared" si="4"/>
        <v>3.4443168771526977E-2</v>
      </c>
      <c r="S22" s="14">
        <v>26</v>
      </c>
      <c r="T22" s="22">
        <v>551</v>
      </c>
      <c r="U22" s="13">
        <f t="shared" si="5"/>
        <v>0.26363636363636361</v>
      </c>
    </row>
    <row r="23" spans="1:21">
      <c r="A23" s="2" t="s">
        <v>142</v>
      </c>
      <c r="B23" s="6">
        <v>28726</v>
      </c>
      <c r="C23" s="7">
        <v>29157</v>
      </c>
      <c r="D23" s="56">
        <f t="shared" si="6"/>
        <v>1.4782042048221696E-2</v>
      </c>
      <c r="E23" s="8">
        <f t="shared" si="0"/>
        <v>431</v>
      </c>
      <c r="F23" s="6">
        <v>2791</v>
      </c>
      <c r="G23" s="7">
        <v>3206</v>
      </c>
      <c r="H23" s="56">
        <f t="shared" si="1"/>
        <v>0.12944479101684342</v>
      </c>
      <c r="I23" s="8">
        <f t="shared" si="2"/>
        <v>415</v>
      </c>
      <c r="J23" s="78">
        <v>46</v>
      </c>
      <c r="K23" s="24">
        <v>250</v>
      </c>
      <c r="L23" s="24">
        <v>250</v>
      </c>
      <c r="M23" s="23">
        <v>647</v>
      </c>
      <c r="N23" s="56">
        <v>5.3999999999999999E-2</v>
      </c>
      <c r="O23" s="15" t="s">
        <v>143</v>
      </c>
      <c r="P23" s="69">
        <f t="shared" si="3"/>
        <v>0.10995644270672565</v>
      </c>
      <c r="Q23" s="22">
        <v>157</v>
      </c>
      <c r="R23" s="56">
        <f t="shared" si="4"/>
        <v>4.8970679975046789E-2</v>
      </c>
      <c r="S23" s="14">
        <v>24</v>
      </c>
      <c r="T23" s="22">
        <v>1893</v>
      </c>
      <c r="U23" s="13">
        <f t="shared" si="5"/>
        <v>6.4924374935692974E-2</v>
      </c>
    </row>
    <row r="24" spans="1:21">
      <c r="A24" s="2" t="s">
        <v>144</v>
      </c>
      <c r="B24" s="6">
        <v>11876</v>
      </c>
      <c r="C24" s="7">
        <v>11794</v>
      </c>
      <c r="D24" s="56">
        <f t="shared" si="6"/>
        <v>-6.9526878073596747E-3</v>
      </c>
      <c r="E24" s="8">
        <f t="shared" si="0"/>
        <v>-82</v>
      </c>
      <c r="F24" s="6">
        <v>1037</v>
      </c>
      <c r="G24" s="7">
        <v>1143</v>
      </c>
      <c r="H24" s="56">
        <f t="shared" si="1"/>
        <v>9.2738407699037614E-2</v>
      </c>
      <c r="I24" s="8">
        <f t="shared" si="2"/>
        <v>106</v>
      </c>
      <c r="J24" s="78">
        <v>42</v>
      </c>
      <c r="K24" s="24">
        <v>220</v>
      </c>
      <c r="L24" s="24">
        <v>1300</v>
      </c>
      <c r="M24" s="23">
        <v>669</v>
      </c>
      <c r="N24" s="56">
        <v>5.3999999999999999E-2</v>
      </c>
      <c r="O24" s="15" t="s">
        <v>145</v>
      </c>
      <c r="P24" s="69">
        <f t="shared" si="3"/>
        <v>9.6913684924537905E-2</v>
      </c>
      <c r="Q24" s="22">
        <v>16</v>
      </c>
      <c r="R24" s="56">
        <f t="shared" si="4"/>
        <v>1.399825021872266E-2</v>
      </c>
      <c r="S24" s="14">
        <v>19</v>
      </c>
      <c r="T24" s="22">
        <v>654</v>
      </c>
      <c r="U24" s="13">
        <f t="shared" si="5"/>
        <v>5.5451924707478381E-2</v>
      </c>
    </row>
    <row r="25" spans="1:21">
      <c r="A25" s="2" t="s">
        <v>146</v>
      </c>
      <c r="B25" s="6">
        <v>3032</v>
      </c>
      <c r="C25" s="7">
        <v>3644</v>
      </c>
      <c r="D25" s="56">
        <f t="shared" si="6"/>
        <v>0.16794731064763996</v>
      </c>
      <c r="E25" s="8">
        <f t="shared" si="0"/>
        <v>612</v>
      </c>
      <c r="F25" s="3">
        <v>694</v>
      </c>
      <c r="G25" s="7">
        <v>868</v>
      </c>
      <c r="H25" s="56">
        <f t="shared" si="1"/>
        <v>0.20046082949308755</v>
      </c>
      <c r="I25" s="8">
        <f t="shared" si="2"/>
        <v>174</v>
      </c>
      <c r="J25" s="78">
        <v>34</v>
      </c>
      <c r="K25" s="24">
        <v>220</v>
      </c>
      <c r="L25" s="24">
        <v>1200</v>
      </c>
      <c r="M25" s="23">
        <v>1190</v>
      </c>
      <c r="N25" s="56">
        <v>0.04</v>
      </c>
      <c r="O25" s="15" t="s">
        <v>147</v>
      </c>
      <c r="P25" s="69">
        <f t="shared" si="3"/>
        <v>0.23819978046103182</v>
      </c>
      <c r="Q25" s="22">
        <v>17</v>
      </c>
      <c r="R25" s="56">
        <f t="shared" si="4"/>
        <v>1.9585253456221197E-2</v>
      </c>
      <c r="S25" s="14">
        <v>28</v>
      </c>
      <c r="T25" s="22">
        <v>554</v>
      </c>
      <c r="U25" s="13">
        <f t="shared" si="5"/>
        <v>0.15203073545554335</v>
      </c>
    </row>
    <row r="26" spans="1:21">
      <c r="A26" s="2" t="s">
        <v>148</v>
      </c>
      <c r="B26" s="6">
        <v>294</v>
      </c>
      <c r="C26" s="7">
        <v>266</v>
      </c>
      <c r="D26" s="56">
        <f t="shared" si="6"/>
        <v>-0.10526315789473684</v>
      </c>
      <c r="E26" s="8">
        <f t="shared" si="0"/>
        <v>-28</v>
      </c>
      <c r="F26" s="3">
        <v>46</v>
      </c>
      <c r="G26" s="7">
        <v>76</v>
      </c>
      <c r="H26" s="56">
        <f t="shared" si="1"/>
        <v>0.39473684210526316</v>
      </c>
      <c r="I26" s="8">
        <f t="shared" si="2"/>
        <v>30</v>
      </c>
      <c r="J26" s="78">
        <v>35</v>
      </c>
      <c r="K26" s="24">
        <v>148</v>
      </c>
      <c r="L26" s="24">
        <v>0</v>
      </c>
      <c r="M26" s="23">
        <v>819</v>
      </c>
      <c r="N26" s="56">
        <v>0.08</v>
      </c>
      <c r="O26" s="15" t="s">
        <v>149</v>
      </c>
      <c r="P26" s="69">
        <f t="shared" si="3"/>
        <v>0.2857142857142857</v>
      </c>
      <c r="Q26" s="22">
        <v>0</v>
      </c>
      <c r="R26" s="56">
        <f t="shared" si="4"/>
        <v>0</v>
      </c>
      <c r="S26" s="14">
        <v>29</v>
      </c>
      <c r="T26" s="22">
        <v>53</v>
      </c>
      <c r="U26" s="13">
        <f t="shared" si="5"/>
        <v>0.19924812030075187</v>
      </c>
    </row>
    <row r="27" spans="1:21">
      <c r="A27" s="2" t="s">
        <v>150</v>
      </c>
      <c r="B27" s="6">
        <v>1405</v>
      </c>
      <c r="C27" s="7">
        <v>1387</v>
      </c>
      <c r="D27" s="56">
        <f t="shared" si="6"/>
        <v>-1.2977649603460706E-2</v>
      </c>
      <c r="E27" s="8">
        <f t="shared" si="0"/>
        <v>-18</v>
      </c>
      <c r="F27" s="6">
        <v>1313</v>
      </c>
      <c r="G27" s="7">
        <v>1238</v>
      </c>
      <c r="H27" s="56">
        <f t="shared" si="1"/>
        <v>-6.0581583198707593E-2</v>
      </c>
      <c r="I27" s="8">
        <f t="shared" si="2"/>
        <v>-75</v>
      </c>
      <c r="J27" s="78">
        <v>25</v>
      </c>
      <c r="K27" s="24">
        <v>120</v>
      </c>
      <c r="L27" s="24">
        <v>737</v>
      </c>
      <c r="M27" s="23">
        <v>354</v>
      </c>
      <c r="N27" s="56">
        <v>0.17599999999999999</v>
      </c>
      <c r="O27" s="15" t="s">
        <v>151</v>
      </c>
      <c r="P27" s="69">
        <f t="shared" si="3"/>
        <v>0.89257390050468632</v>
      </c>
      <c r="Q27" s="22">
        <v>22</v>
      </c>
      <c r="R27" s="56">
        <f t="shared" si="4"/>
        <v>1.7770597738287562E-2</v>
      </c>
      <c r="S27" s="14">
        <v>22</v>
      </c>
      <c r="T27" s="22">
        <v>775</v>
      </c>
      <c r="U27" s="13">
        <f t="shared" si="5"/>
        <v>0.558759913482336</v>
      </c>
    </row>
    <row r="28" spans="1:21">
      <c r="A28" s="2" t="s">
        <v>152</v>
      </c>
      <c r="B28" s="6">
        <v>799</v>
      </c>
      <c r="C28" s="7">
        <v>714</v>
      </c>
      <c r="D28" s="56">
        <f t="shared" si="6"/>
        <v>-0.11904761904761904</v>
      </c>
      <c r="E28" s="8">
        <f t="shared" si="0"/>
        <v>-85</v>
      </c>
      <c r="F28" s="3">
        <v>42</v>
      </c>
      <c r="G28" s="7">
        <v>46</v>
      </c>
      <c r="H28" s="56">
        <f t="shared" si="1"/>
        <v>8.6956521739130432E-2</v>
      </c>
      <c r="I28" s="8">
        <f t="shared" si="2"/>
        <v>4</v>
      </c>
      <c r="J28" s="78">
        <v>46</v>
      </c>
      <c r="K28" s="24">
        <v>160</v>
      </c>
      <c r="L28" s="24">
        <v>758</v>
      </c>
      <c r="M28" s="23">
        <v>744</v>
      </c>
      <c r="N28" s="56">
        <v>3.3000000000000002E-2</v>
      </c>
      <c r="O28" s="15" t="s">
        <v>153</v>
      </c>
      <c r="P28" s="69">
        <f t="shared" si="3"/>
        <v>6.4425770308123242E-2</v>
      </c>
      <c r="Q28" s="22">
        <v>0</v>
      </c>
      <c r="R28" s="56">
        <f t="shared" si="4"/>
        <v>0</v>
      </c>
      <c r="S28" s="14">
        <v>34</v>
      </c>
      <c r="T28" s="22">
        <v>26</v>
      </c>
      <c r="U28" s="13">
        <f t="shared" si="5"/>
        <v>3.6414565826330535E-2</v>
      </c>
    </row>
    <row r="29" spans="1:21">
      <c r="A29" s="2" t="s">
        <v>154</v>
      </c>
      <c r="B29" s="6">
        <v>1536</v>
      </c>
      <c r="C29" s="7">
        <v>1500</v>
      </c>
      <c r="D29" s="56">
        <f t="shared" si="6"/>
        <v>-2.4E-2</v>
      </c>
      <c r="E29" s="8">
        <f t="shared" si="0"/>
        <v>-36</v>
      </c>
      <c r="F29" s="3">
        <v>101</v>
      </c>
      <c r="G29" s="7">
        <v>169</v>
      </c>
      <c r="H29" s="56">
        <f t="shared" si="1"/>
        <v>0.40236686390532544</v>
      </c>
      <c r="I29" s="8">
        <f t="shared" si="2"/>
        <v>68</v>
      </c>
      <c r="J29" s="78">
        <v>42</v>
      </c>
      <c r="K29" s="24">
        <v>160</v>
      </c>
      <c r="L29" s="24">
        <v>758</v>
      </c>
      <c r="M29" s="23">
        <v>821</v>
      </c>
      <c r="N29" s="56">
        <v>2.4E-2</v>
      </c>
      <c r="O29" s="15" t="s">
        <v>155</v>
      </c>
      <c r="P29" s="69">
        <f t="shared" si="3"/>
        <v>0.11266666666666666</v>
      </c>
      <c r="Q29" s="22">
        <v>0</v>
      </c>
      <c r="R29" s="56">
        <f t="shared" si="4"/>
        <v>0</v>
      </c>
      <c r="S29" s="14">
        <v>30</v>
      </c>
      <c r="T29" s="22">
        <v>106</v>
      </c>
      <c r="U29" s="13">
        <f t="shared" si="5"/>
        <v>7.0666666666666669E-2</v>
      </c>
    </row>
    <row r="30" spans="1:21">
      <c r="A30" s="2" t="s">
        <v>156</v>
      </c>
      <c r="B30" s="6">
        <v>10885</v>
      </c>
      <c r="C30" s="7">
        <v>10920</v>
      </c>
      <c r="D30" s="56">
        <f t="shared" si="6"/>
        <v>3.205128205128205E-3</v>
      </c>
      <c r="E30" s="8">
        <f t="shared" si="0"/>
        <v>35</v>
      </c>
      <c r="F30" s="3">
        <v>664</v>
      </c>
      <c r="G30" s="7">
        <v>756</v>
      </c>
      <c r="H30" s="56">
        <f t="shared" si="1"/>
        <v>0.12169312169312169</v>
      </c>
      <c r="I30" s="8">
        <f t="shared" si="2"/>
        <v>92</v>
      </c>
      <c r="J30" s="78">
        <v>51</v>
      </c>
      <c r="K30" s="24">
        <v>200</v>
      </c>
      <c r="L30" s="24">
        <v>1170</v>
      </c>
      <c r="M30" s="23">
        <v>644</v>
      </c>
      <c r="N30" s="56">
        <v>4.2000000000000003E-2</v>
      </c>
      <c r="O30" s="15" t="s">
        <v>157</v>
      </c>
      <c r="P30" s="69">
        <f t="shared" si="3"/>
        <v>6.9230769230769235E-2</v>
      </c>
      <c r="Q30" s="22">
        <v>26</v>
      </c>
      <c r="R30" s="56">
        <f t="shared" si="4"/>
        <v>3.439153439153439E-2</v>
      </c>
      <c r="S30" s="14">
        <v>25</v>
      </c>
      <c r="T30" s="22">
        <v>420</v>
      </c>
      <c r="U30" s="13">
        <f t="shared" si="5"/>
        <v>3.8461538461538464E-2</v>
      </c>
    </row>
    <row r="31" spans="1:21">
      <c r="A31" s="2" t="s">
        <v>158</v>
      </c>
      <c r="B31" s="6">
        <v>21557</v>
      </c>
      <c r="C31" s="7">
        <v>22858</v>
      </c>
      <c r="D31" s="56">
        <f t="shared" si="6"/>
        <v>5.691661562691399E-2</v>
      </c>
      <c r="E31" s="8">
        <f t="shared" si="0"/>
        <v>1301</v>
      </c>
      <c r="F31" s="6">
        <v>2793</v>
      </c>
      <c r="G31" s="7">
        <v>3260</v>
      </c>
      <c r="H31" s="56">
        <f t="shared" si="1"/>
        <v>0.14325153374233129</v>
      </c>
      <c r="I31" s="8">
        <f t="shared" si="2"/>
        <v>467</v>
      </c>
      <c r="J31" s="78">
        <v>43</v>
      </c>
      <c r="K31" s="24">
        <v>275</v>
      </c>
      <c r="L31" s="24">
        <v>1517</v>
      </c>
      <c r="M31" s="23">
        <v>655</v>
      </c>
      <c r="N31" s="56">
        <v>5.8999999999999997E-2</v>
      </c>
      <c r="O31" s="15" t="s">
        <v>159</v>
      </c>
      <c r="P31" s="69">
        <f t="shared" si="3"/>
        <v>0.14261965176305888</v>
      </c>
      <c r="Q31" s="22">
        <v>118</v>
      </c>
      <c r="R31" s="56">
        <f t="shared" si="4"/>
        <v>3.6196319018404907E-2</v>
      </c>
      <c r="S31" s="14">
        <v>28</v>
      </c>
      <c r="T31" s="22">
        <v>2232</v>
      </c>
      <c r="U31" s="13">
        <f t="shared" si="5"/>
        <v>9.7646338262315169E-2</v>
      </c>
    </row>
    <row r="32" spans="1:21">
      <c r="A32" s="2" t="s">
        <v>160</v>
      </c>
      <c r="B32" s="6">
        <v>796</v>
      </c>
      <c r="C32" s="7">
        <v>836</v>
      </c>
      <c r="D32" s="56">
        <f t="shared" si="6"/>
        <v>4.784688995215311E-2</v>
      </c>
      <c r="E32" s="8">
        <f t="shared" si="0"/>
        <v>40</v>
      </c>
      <c r="F32" s="3">
        <v>36</v>
      </c>
      <c r="G32" s="7">
        <v>43</v>
      </c>
      <c r="H32" s="56">
        <f t="shared" si="1"/>
        <v>0.16279069767441862</v>
      </c>
      <c r="I32" s="8">
        <f t="shared" si="2"/>
        <v>7</v>
      </c>
      <c r="J32" s="78">
        <v>36</v>
      </c>
      <c r="K32" s="24">
        <v>130</v>
      </c>
      <c r="L32" s="24">
        <v>550</v>
      </c>
      <c r="M32" s="23">
        <v>1074</v>
      </c>
      <c r="N32" s="56">
        <v>0.04</v>
      </c>
      <c r="O32" s="15" t="s">
        <v>161</v>
      </c>
      <c r="P32" s="69">
        <f t="shared" si="3"/>
        <v>5.1435406698564591E-2</v>
      </c>
      <c r="Q32" s="22">
        <v>0</v>
      </c>
      <c r="R32" s="56">
        <f t="shared" si="4"/>
        <v>0</v>
      </c>
      <c r="S32" s="14">
        <v>22</v>
      </c>
      <c r="T32" s="22">
        <v>22</v>
      </c>
      <c r="U32" s="13">
        <f t="shared" si="5"/>
        <v>2.6315789473684209E-2</v>
      </c>
    </row>
    <row r="33" spans="1:21">
      <c r="A33" s="2" t="s">
        <v>162</v>
      </c>
      <c r="B33" s="6">
        <v>18671</v>
      </c>
      <c r="C33" s="7">
        <v>18727</v>
      </c>
      <c r="D33" s="56">
        <f t="shared" si="6"/>
        <v>2.9903348107011268E-3</v>
      </c>
      <c r="E33" s="8">
        <f t="shared" si="0"/>
        <v>56</v>
      </c>
      <c r="F33" s="6">
        <v>3151</v>
      </c>
      <c r="G33" s="7">
        <v>4020</v>
      </c>
      <c r="H33" s="56">
        <f t="shared" si="1"/>
        <v>0.21616915422885571</v>
      </c>
      <c r="I33" s="8">
        <f t="shared" si="2"/>
        <v>869</v>
      </c>
      <c r="J33" s="78">
        <v>31</v>
      </c>
      <c r="K33" s="24">
        <v>270</v>
      </c>
      <c r="L33" s="24">
        <v>1536</v>
      </c>
      <c r="M33" s="23">
        <v>1155</v>
      </c>
      <c r="N33" s="56">
        <v>4.2999999999999997E-2</v>
      </c>
      <c r="O33" s="15" t="s">
        <v>163</v>
      </c>
      <c r="P33" s="69">
        <f t="shared" si="3"/>
        <v>0.2146633203396166</v>
      </c>
      <c r="Q33" s="22">
        <v>107</v>
      </c>
      <c r="R33" s="56">
        <f t="shared" si="4"/>
        <v>2.6616915422885572E-2</v>
      </c>
      <c r="S33" s="14">
        <v>24</v>
      </c>
      <c r="T33" s="22">
        <v>2446</v>
      </c>
      <c r="U33" s="13">
        <f t="shared" si="5"/>
        <v>0.13061355262455279</v>
      </c>
    </row>
    <row r="34" spans="1:21">
      <c r="A34" s="2" t="s">
        <v>164</v>
      </c>
      <c r="B34" s="6">
        <v>2446</v>
      </c>
      <c r="C34" s="7">
        <v>2098</v>
      </c>
      <c r="D34" s="56">
        <f t="shared" si="6"/>
        <v>-0.16587225929456625</v>
      </c>
      <c r="E34" s="8">
        <f t="shared" si="0"/>
        <v>-348</v>
      </c>
      <c r="F34" s="6">
        <v>2298</v>
      </c>
      <c r="G34" s="7">
        <v>1918</v>
      </c>
      <c r="H34" s="56">
        <f t="shared" si="1"/>
        <v>-0.19812304483837331</v>
      </c>
      <c r="I34" s="8">
        <f t="shared" si="2"/>
        <v>-380</v>
      </c>
      <c r="J34" s="78">
        <v>26</v>
      </c>
      <c r="K34" s="24">
        <v>125</v>
      </c>
      <c r="L34" s="24">
        <v>2167</v>
      </c>
      <c r="M34" s="23">
        <v>380</v>
      </c>
      <c r="N34" s="56">
        <v>9.8000000000000004E-2</v>
      </c>
      <c r="O34" s="15" t="s">
        <v>165</v>
      </c>
      <c r="P34" s="69">
        <f t="shared" si="3"/>
        <v>0.91420400381315536</v>
      </c>
      <c r="Q34" s="22">
        <v>836</v>
      </c>
      <c r="R34" s="56">
        <f t="shared" si="4"/>
        <v>0.43587069864442129</v>
      </c>
      <c r="S34" s="14">
        <v>25</v>
      </c>
      <c r="T34" s="22">
        <v>1190</v>
      </c>
      <c r="U34" s="13">
        <f t="shared" si="5"/>
        <v>0.56720686367969497</v>
      </c>
    </row>
    <row r="35" spans="1:21">
      <c r="A35" s="2" t="s">
        <v>166</v>
      </c>
      <c r="B35" s="6">
        <v>791</v>
      </c>
      <c r="C35" s="7">
        <v>761</v>
      </c>
      <c r="D35" s="56">
        <f t="shared" si="6"/>
        <v>-3.9421813403416557E-2</v>
      </c>
      <c r="E35" s="8">
        <f t="shared" si="0"/>
        <v>-30</v>
      </c>
      <c r="F35" s="3">
        <v>50</v>
      </c>
      <c r="G35" s="7">
        <v>55</v>
      </c>
      <c r="H35" s="56">
        <f t="shared" si="1"/>
        <v>9.0909090909090912E-2</v>
      </c>
      <c r="I35" s="8">
        <f t="shared" si="2"/>
        <v>5</v>
      </c>
      <c r="J35" s="78">
        <v>37</v>
      </c>
      <c r="K35" s="24">
        <v>133</v>
      </c>
      <c r="L35" s="24">
        <v>800</v>
      </c>
      <c r="M35" s="23">
        <v>918</v>
      </c>
      <c r="N35" s="56">
        <v>0.05</v>
      </c>
      <c r="O35" s="15" t="s">
        <v>167</v>
      </c>
      <c r="P35" s="69">
        <f t="shared" si="3"/>
        <v>7.2273324572930356E-2</v>
      </c>
      <c r="Q35" s="22">
        <v>0</v>
      </c>
      <c r="R35" s="56">
        <f t="shared" si="4"/>
        <v>0</v>
      </c>
      <c r="S35" s="14">
        <v>31</v>
      </c>
      <c r="T35" s="22">
        <v>42</v>
      </c>
      <c r="U35" s="13">
        <f t="shared" si="5"/>
        <v>5.5190538764783179E-2</v>
      </c>
    </row>
    <row r="36" spans="1:21">
      <c r="A36" s="2" t="s">
        <v>168</v>
      </c>
      <c r="B36" s="6">
        <v>24827</v>
      </c>
      <c r="C36" s="7">
        <v>26244</v>
      </c>
      <c r="D36" s="56">
        <f t="shared" si="6"/>
        <v>5.399329370522786E-2</v>
      </c>
      <c r="E36" s="8">
        <f t="shared" si="0"/>
        <v>1417</v>
      </c>
      <c r="F36" s="6">
        <v>1833</v>
      </c>
      <c r="G36" s="7">
        <v>2062</v>
      </c>
      <c r="H36" s="56">
        <f t="shared" si="1"/>
        <v>0.11105722599418041</v>
      </c>
      <c r="I36" s="8">
        <f t="shared" si="2"/>
        <v>229</v>
      </c>
      <c r="J36" s="78">
        <v>49</v>
      </c>
      <c r="K36" s="24">
        <v>260</v>
      </c>
      <c r="L36" s="24">
        <v>1352</v>
      </c>
      <c r="M36" s="23">
        <v>625</v>
      </c>
      <c r="N36" s="56">
        <v>0.05</v>
      </c>
      <c r="O36" s="15" t="s">
        <v>169</v>
      </c>
      <c r="P36" s="69">
        <f t="shared" si="3"/>
        <v>7.857033988721232E-2</v>
      </c>
      <c r="Q36" s="22">
        <v>122</v>
      </c>
      <c r="R36" s="56">
        <f t="shared" si="4"/>
        <v>5.9165858389912708E-2</v>
      </c>
      <c r="S36" s="14">
        <v>23</v>
      </c>
      <c r="T36" s="22">
        <v>1224</v>
      </c>
      <c r="U36" s="13">
        <f t="shared" si="5"/>
        <v>4.663923182441701E-2</v>
      </c>
    </row>
    <row r="37" spans="1:21">
      <c r="A37" s="2" t="s">
        <v>170</v>
      </c>
      <c r="B37" s="6">
        <v>186757</v>
      </c>
      <c r="C37" s="7">
        <v>192768</v>
      </c>
      <c r="D37" s="56">
        <f t="shared" si="6"/>
        <v>3.1182561420982736E-2</v>
      </c>
      <c r="E37" s="8">
        <f t="shared" si="0"/>
        <v>6011</v>
      </c>
      <c r="F37" s="6">
        <v>13043</v>
      </c>
      <c r="G37" s="7">
        <v>16269</v>
      </c>
      <c r="H37" s="56">
        <f t="shared" si="1"/>
        <v>0.19829122871719221</v>
      </c>
      <c r="I37" s="8">
        <f t="shared" si="2"/>
        <v>3226</v>
      </c>
      <c r="J37" s="78">
        <v>36</v>
      </c>
      <c r="K37" s="24">
        <v>305</v>
      </c>
      <c r="L37" s="24">
        <v>1517</v>
      </c>
      <c r="M37" s="23">
        <v>864</v>
      </c>
      <c r="N37" s="56">
        <v>5.0999999999999997E-2</v>
      </c>
      <c r="O37" s="15" t="s">
        <v>171</v>
      </c>
      <c r="P37" s="69">
        <f t="shared" si="3"/>
        <v>8.4396787848605576E-2</v>
      </c>
      <c r="Q37" s="22">
        <v>774</v>
      </c>
      <c r="R37" s="56">
        <f t="shared" si="4"/>
        <v>4.7575142909828505E-2</v>
      </c>
      <c r="S37" s="14">
        <v>22</v>
      </c>
      <c r="T37" s="22">
        <v>9994</v>
      </c>
      <c r="U37" s="13">
        <f t="shared" si="5"/>
        <v>5.1844704515272247E-2</v>
      </c>
    </row>
    <row r="38" spans="1:21">
      <c r="A38" s="2" t="s">
        <v>172</v>
      </c>
      <c r="B38" s="6">
        <v>2559</v>
      </c>
      <c r="C38" s="7">
        <v>2505</v>
      </c>
      <c r="D38" s="56">
        <f t="shared" si="6"/>
        <v>-2.1556886227544911E-2</v>
      </c>
      <c r="E38" s="8">
        <f t="shared" si="0"/>
        <v>-54</v>
      </c>
      <c r="F38" s="6">
        <v>2494</v>
      </c>
      <c r="G38" s="7">
        <v>2402</v>
      </c>
      <c r="H38" s="56">
        <f t="shared" si="1"/>
        <v>-3.8301415487094086E-2</v>
      </c>
      <c r="I38" s="8">
        <f t="shared" si="2"/>
        <v>-92</v>
      </c>
      <c r="J38" s="78">
        <v>25</v>
      </c>
      <c r="K38" s="24">
        <v>150</v>
      </c>
      <c r="L38" s="24">
        <v>1392</v>
      </c>
      <c r="M38" s="23">
        <v>337</v>
      </c>
      <c r="N38" s="56">
        <v>0.372</v>
      </c>
      <c r="O38" s="15" t="s">
        <v>84</v>
      </c>
      <c r="P38" s="69">
        <f t="shared" si="3"/>
        <v>0.95888223552894214</v>
      </c>
      <c r="Q38" s="22">
        <v>1958</v>
      </c>
      <c r="R38" s="56">
        <f t="shared" si="4"/>
        <v>0.81515403830141553</v>
      </c>
      <c r="S38" s="14">
        <v>24</v>
      </c>
      <c r="T38" s="22">
        <v>1547</v>
      </c>
      <c r="U38" s="13">
        <f t="shared" si="5"/>
        <v>0.61756487025948104</v>
      </c>
    </row>
    <row r="39" spans="1:21">
      <c r="A39" s="32" t="s">
        <v>173</v>
      </c>
      <c r="B39" s="33"/>
      <c r="C39" s="34"/>
      <c r="D39" s="57"/>
      <c r="E39" s="41"/>
      <c r="F39" s="33"/>
      <c r="G39" s="34"/>
      <c r="H39" s="57"/>
      <c r="I39" s="41"/>
      <c r="J39" s="79"/>
      <c r="K39" s="42"/>
      <c r="L39" s="42"/>
      <c r="M39" s="42"/>
      <c r="N39" s="60"/>
      <c r="O39" s="43"/>
      <c r="P39" s="70"/>
      <c r="Q39" s="39"/>
      <c r="R39" s="57"/>
      <c r="S39" s="43"/>
      <c r="T39" s="34"/>
      <c r="U39" s="63"/>
    </row>
    <row r="40" spans="1:21">
      <c r="A40" s="2" t="s">
        <v>174</v>
      </c>
      <c r="B40" s="6">
        <v>20940</v>
      </c>
      <c r="C40" s="7">
        <v>22046</v>
      </c>
      <c r="D40" s="56">
        <f t="shared" si="6"/>
        <v>5.0167830899029299E-2</v>
      </c>
      <c r="E40" s="8">
        <f t="shared" si="0"/>
        <v>1106</v>
      </c>
      <c r="F40" s="6">
        <v>756</v>
      </c>
      <c r="G40" s="7">
        <v>1164</v>
      </c>
      <c r="H40" s="56">
        <f t="shared" si="1"/>
        <v>0.35051546391752575</v>
      </c>
      <c r="I40" s="8">
        <f t="shared" si="2"/>
        <v>408</v>
      </c>
      <c r="J40" s="78">
        <v>34</v>
      </c>
      <c r="K40" s="24">
        <v>113</v>
      </c>
      <c r="L40" s="24">
        <v>1213</v>
      </c>
      <c r="M40" s="24">
        <v>1314</v>
      </c>
      <c r="N40" s="59">
        <v>2.4E-2</v>
      </c>
      <c r="O40" s="4" t="s">
        <v>175</v>
      </c>
      <c r="P40" s="69">
        <f t="shared" si="3"/>
        <v>5.2798693640569716E-2</v>
      </c>
      <c r="Q40" s="22">
        <v>24</v>
      </c>
      <c r="R40" s="56">
        <f t="shared" si="4"/>
        <v>2.0618556701030927E-2</v>
      </c>
      <c r="S40" s="4">
        <v>24</v>
      </c>
      <c r="T40" s="7">
        <v>732</v>
      </c>
      <c r="U40" s="13">
        <f t="shared" si="5"/>
        <v>3.3203302186337658E-2</v>
      </c>
    </row>
    <row r="41" spans="1:21">
      <c r="A41" s="2" t="s">
        <v>176</v>
      </c>
      <c r="B41" s="6">
        <v>114969</v>
      </c>
      <c r="C41" s="7">
        <v>121691</v>
      </c>
      <c r="D41" s="56">
        <f t="shared" si="6"/>
        <v>5.5238267415010152E-2</v>
      </c>
      <c r="E41" s="8">
        <f t="shared" si="0"/>
        <v>6722</v>
      </c>
      <c r="F41" s="6">
        <v>5907</v>
      </c>
      <c r="G41" s="7">
        <v>7507</v>
      </c>
      <c r="H41" s="56">
        <f t="shared" si="1"/>
        <v>0.2131344078859731</v>
      </c>
      <c r="I41" s="8">
        <f t="shared" si="2"/>
        <v>1600</v>
      </c>
      <c r="J41" s="78">
        <v>38</v>
      </c>
      <c r="K41" s="24">
        <v>340</v>
      </c>
      <c r="L41" s="24">
        <v>1733</v>
      </c>
      <c r="M41" s="24">
        <v>866</v>
      </c>
      <c r="N41" s="59">
        <v>0.04</v>
      </c>
      <c r="O41" s="4" t="s">
        <v>177</v>
      </c>
      <c r="P41" s="69">
        <f t="shared" si="3"/>
        <v>6.168903205660238E-2</v>
      </c>
      <c r="Q41" s="22">
        <v>189</v>
      </c>
      <c r="R41" s="56">
        <f t="shared" si="4"/>
        <v>2.5176501931530572E-2</v>
      </c>
      <c r="S41" s="4">
        <v>22</v>
      </c>
      <c r="T41" s="7">
        <v>4400</v>
      </c>
      <c r="U41" s="13">
        <f t="shared" si="5"/>
        <v>3.615715213121759E-2</v>
      </c>
    </row>
    <row r="42" spans="1:21">
      <c r="A42" s="2" t="s">
        <v>178</v>
      </c>
      <c r="B42" s="6">
        <v>33778</v>
      </c>
      <c r="C42" s="7">
        <v>37152</v>
      </c>
      <c r="D42" s="56">
        <f t="shared" si="6"/>
        <v>9.0816106804478894E-2</v>
      </c>
      <c r="E42" s="8">
        <f t="shared" si="0"/>
        <v>3374</v>
      </c>
      <c r="F42" s="6">
        <v>1634</v>
      </c>
      <c r="G42" s="7">
        <v>2156</v>
      </c>
      <c r="H42" s="56">
        <f t="shared" si="1"/>
        <v>0.24211502782931354</v>
      </c>
      <c r="I42" s="8">
        <f t="shared" si="2"/>
        <v>522</v>
      </c>
      <c r="J42" s="78">
        <v>40</v>
      </c>
      <c r="K42" s="24">
        <v>300</v>
      </c>
      <c r="L42" s="24">
        <v>1612</v>
      </c>
      <c r="M42" s="24">
        <v>795</v>
      </c>
      <c r="N42" s="59">
        <v>4.2999999999999997E-2</v>
      </c>
      <c r="O42" s="4" t="s">
        <v>179</v>
      </c>
      <c r="P42" s="69">
        <f t="shared" si="3"/>
        <v>5.8031869078380705E-2</v>
      </c>
      <c r="Q42" s="22">
        <v>41</v>
      </c>
      <c r="R42" s="56">
        <f t="shared" si="4"/>
        <v>1.9016697588126158E-2</v>
      </c>
      <c r="S42" s="4">
        <v>24</v>
      </c>
      <c r="T42" s="7">
        <v>1232</v>
      </c>
      <c r="U42" s="13">
        <f t="shared" si="5"/>
        <v>3.3161068044788973E-2</v>
      </c>
    </row>
    <row r="43" spans="1:21">
      <c r="A43" s="32" t="s">
        <v>180</v>
      </c>
      <c r="B43" s="33"/>
      <c r="C43" s="34"/>
      <c r="D43" s="57"/>
      <c r="E43" s="41"/>
      <c r="F43" s="33"/>
      <c r="G43" s="34"/>
      <c r="H43" s="57"/>
      <c r="I43" s="41"/>
      <c r="J43" s="79"/>
      <c r="K43" s="42"/>
      <c r="L43" s="42"/>
      <c r="M43" s="42"/>
      <c r="N43" s="60"/>
      <c r="O43" s="43"/>
      <c r="P43" s="70"/>
      <c r="Q43" s="39"/>
      <c r="R43" s="57"/>
      <c r="S43" s="43"/>
      <c r="T43" s="34"/>
      <c r="U43" s="63"/>
    </row>
    <row r="44" spans="1:21">
      <c r="A44" s="2" t="s">
        <v>181</v>
      </c>
      <c r="B44" s="6">
        <v>2865</v>
      </c>
      <c r="C44" s="7">
        <v>2849</v>
      </c>
      <c r="D44" s="56">
        <f t="shared" si="6"/>
        <v>-5.6160056160056157E-3</v>
      </c>
      <c r="E44" s="8">
        <f t="shared" si="0"/>
        <v>-16</v>
      </c>
      <c r="F44" s="6">
        <v>177</v>
      </c>
      <c r="G44" s="7">
        <v>220</v>
      </c>
      <c r="H44" s="56">
        <f t="shared" si="1"/>
        <v>0.19545454545454546</v>
      </c>
      <c r="I44" s="8">
        <f t="shared" si="2"/>
        <v>43</v>
      </c>
      <c r="J44" s="78">
        <v>43</v>
      </c>
      <c r="K44" s="24">
        <v>163</v>
      </c>
      <c r="L44" s="24">
        <v>1083</v>
      </c>
      <c r="M44" s="24">
        <v>858</v>
      </c>
      <c r="N44" s="59">
        <v>2.4E-2</v>
      </c>
      <c r="O44" s="4" t="s">
        <v>182</v>
      </c>
      <c r="P44" s="69">
        <f t="shared" si="3"/>
        <v>7.7220077220077218E-2</v>
      </c>
      <c r="Q44" s="22">
        <v>0</v>
      </c>
      <c r="R44" s="56">
        <f t="shared" si="4"/>
        <v>0</v>
      </c>
      <c r="S44" s="4">
        <v>20</v>
      </c>
      <c r="T44" s="7">
        <v>117</v>
      </c>
      <c r="U44" s="13">
        <f t="shared" si="5"/>
        <v>4.1067041067041066E-2</v>
      </c>
    </row>
    <row r="45" spans="1:21">
      <c r="A45" s="2" t="s">
        <v>183</v>
      </c>
      <c r="B45" s="6">
        <v>267</v>
      </c>
      <c r="C45" s="7">
        <v>308</v>
      </c>
      <c r="D45" s="56">
        <f t="shared" si="6"/>
        <v>0.13311688311688311</v>
      </c>
      <c r="E45" s="8">
        <f t="shared" si="0"/>
        <v>41</v>
      </c>
      <c r="F45" s="6">
        <v>30</v>
      </c>
      <c r="G45" s="7">
        <v>26</v>
      </c>
      <c r="H45" s="56">
        <f t="shared" si="1"/>
        <v>-0.15384615384615385</v>
      </c>
      <c r="I45" s="8">
        <f t="shared" si="2"/>
        <v>-4</v>
      </c>
      <c r="J45" s="78">
        <v>38</v>
      </c>
      <c r="K45" s="24">
        <v>100</v>
      </c>
      <c r="L45" s="24">
        <v>2000</v>
      </c>
      <c r="M45" s="24">
        <v>991</v>
      </c>
      <c r="N45" s="59">
        <v>2.3E-2</v>
      </c>
      <c r="O45" s="4" t="s">
        <v>184</v>
      </c>
      <c r="P45" s="69">
        <f t="shared" si="3"/>
        <v>8.4415584415584416E-2</v>
      </c>
      <c r="Q45" s="22">
        <v>0</v>
      </c>
      <c r="R45" s="56">
        <f t="shared" si="4"/>
        <v>0</v>
      </c>
      <c r="S45" s="4">
        <v>51</v>
      </c>
      <c r="T45" s="7">
        <v>15</v>
      </c>
      <c r="U45" s="13">
        <f t="shared" si="5"/>
        <v>4.8701298701298704E-2</v>
      </c>
    </row>
    <row r="46" spans="1:21">
      <c r="A46" s="2" t="s">
        <v>185</v>
      </c>
      <c r="B46" s="6">
        <v>1903</v>
      </c>
      <c r="C46" s="7">
        <v>1905</v>
      </c>
      <c r="D46" s="56">
        <f t="shared" si="6"/>
        <v>1.0498687664041995E-3</v>
      </c>
      <c r="E46" s="8">
        <f t="shared" si="0"/>
        <v>2</v>
      </c>
      <c r="F46" s="6">
        <v>98</v>
      </c>
      <c r="G46" s="7">
        <v>110</v>
      </c>
      <c r="H46" s="56">
        <f t="shared" si="1"/>
        <v>0.10909090909090909</v>
      </c>
      <c r="I46" s="8">
        <f t="shared" si="2"/>
        <v>12</v>
      </c>
      <c r="J46" s="78">
        <v>48</v>
      </c>
      <c r="K46" s="24">
        <v>157</v>
      </c>
      <c r="L46" s="24">
        <v>867</v>
      </c>
      <c r="M46" s="24">
        <v>729</v>
      </c>
      <c r="N46" s="59">
        <v>2.1999999999999999E-2</v>
      </c>
      <c r="O46" s="4" t="s">
        <v>186</v>
      </c>
      <c r="P46" s="69">
        <f t="shared" si="3"/>
        <v>5.774278215223097E-2</v>
      </c>
      <c r="Q46" s="22">
        <v>3</v>
      </c>
      <c r="R46" s="56">
        <f t="shared" si="4"/>
        <v>2.7272727272727271E-2</v>
      </c>
      <c r="S46" s="4">
        <v>38</v>
      </c>
      <c r="T46" s="7">
        <v>68</v>
      </c>
      <c r="U46" s="13">
        <f t="shared" si="5"/>
        <v>3.5695538057742782E-2</v>
      </c>
    </row>
    <row r="47" spans="1:21">
      <c r="A47" s="2" t="s">
        <v>187</v>
      </c>
      <c r="B47" s="6">
        <v>426</v>
      </c>
      <c r="C47" s="7">
        <v>458</v>
      </c>
      <c r="D47" s="56">
        <f t="shared" si="6"/>
        <v>6.9868995633187769E-2</v>
      </c>
      <c r="E47" s="8">
        <f t="shared" si="0"/>
        <v>32</v>
      </c>
      <c r="F47" s="6">
        <v>112</v>
      </c>
      <c r="G47" s="7">
        <v>138</v>
      </c>
      <c r="H47" s="56">
        <f t="shared" si="1"/>
        <v>0.18840579710144928</v>
      </c>
      <c r="I47" s="8">
        <f t="shared" si="2"/>
        <v>26</v>
      </c>
      <c r="J47" s="78">
        <v>33</v>
      </c>
      <c r="K47" s="24">
        <v>125</v>
      </c>
      <c r="L47" s="24">
        <v>1020</v>
      </c>
      <c r="M47" s="24">
        <v>1006</v>
      </c>
      <c r="N47" s="59">
        <v>3.3000000000000002E-2</v>
      </c>
      <c r="O47" s="4" t="s">
        <v>188</v>
      </c>
      <c r="P47" s="69">
        <f t="shared" si="3"/>
        <v>0.30131004366812225</v>
      </c>
      <c r="Q47" s="22">
        <v>3</v>
      </c>
      <c r="R47" s="56">
        <f t="shared" si="4"/>
        <v>2.1739130434782608E-2</v>
      </c>
      <c r="S47" s="4">
        <v>28</v>
      </c>
      <c r="T47" s="7">
        <v>75</v>
      </c>
      <c r="U47" s="13">
        <f t="shared" si="5"/>
        <v>0.16375545851528384</v>
      </c>
    </row>
    <row r="48" spans="1:21">
      <c r="A48" s="2" t="s">
        <v>189</v>
      </c>
      <c r="B48" s="6">
        <v>27999</v>
      </c>
      <c r="C48" s="7">
        <v>27836</v>
      </c>
      <c r="D48" s="56">
        <f t="shared" si="6"/>
        <v>-5.8557263974709011E-3</v>
      </c>
      <c r="E48" s="8">
        <f t="shared" si="0"/>
        <v>-163</v>
      </c>
      <c r="F48" s="6">
        <v>1208</v>
      </c>
      <c r="G48" s="7">
        <v>1639</v>
      </c>
      <c r="H48" s="56">
        <f t="shared" si="1"/>
        <v>0.26296522269676631</v>
      </c>
      <c r="I48" s="8">
        <f t="shared" si="2"/>
        <v>431</v>
      </c>
      <c r="J48" s="78">
        <v>34</v>
      </c>
      <c r="K48" s="24">
        <v>250</v>
      </c>
      <c r="L48" s="24">
        <v>1500</v>
      </c>
      <c r="M48" s="24">
        <v>1011</v>
      </c>
      <c r="N48" s="59">
        <v>3.3000000000000002E-2</v>
      </c>
      <c r="O48" s="4" t="s">
        <v>190</v>
      </c>
      <c r="P48" s="69">
        <f t="shared" si="3"/>
        <v>5.8880586291133782E-2</v>
      </c>
      <c r="Q48" s="22">
        <v>26</v>
      </c>
      <c r="R48" s="56">
        <f t="shared" si="4"/>
        <v>1.5863331299572909E-2</v>
      </c>
      <c r="S48" s="4">
        <v>21</v>
      </c>
      <c r="T48" s="7">
        <v>956</v>
      </c>
      <c r="U48" s="13">
        <f t="shared" si="5"/>
        <v>3.4344014944675962E-2</v>
      </c>
    </row>
    <row r="49" spans="1:21">
      <c r="A49" s="2" t="s">
        <v>191</v>
      </c>
      <c r="B49" s="6">
        <v>291</v>
      </c>
      <c r="C49" s="7">
        <v>266</v>
      </c>
      <c r="D49" s="56">
        <f t="shared" si="6"/>
        <v>-9.3984962406015032E-2</v>
      </c>
      <c r="E49" s="8">
        <f t="shared" si="0"/>
        <v>-25</v>
      </c>
      <c r="F49" s="6">
        <v>45</v>
      </c>
      <c r="G49" s="7">
        <v>58</v>
      </c>
      <c r="H49" s="56">
        <f t="shared" si="1"/>
        <v>0.22413793103448276</v>
      </c>
      <c r="I49" s="8">
        <f t="shared" si="2"/>
        <v>13</v>
      </c>
      <c r="J49" s="78">
        <v>39</v>
      </c>
      <c r="K49" s="24">
        <v>140</v>
      </c>
      <c r="L49" s="24">
        <v>953</v>
      </c>
      <c r="M49" s="24">
        <v>1074</v>
      </c>
      <c r="N49" s="59">
        <v>4.2999999999999997E-2</v>
      </c>
      <c r="O49" s="4" t="s">
        <v>192</v>
      </c>
      <c r="P49" s="69">
        <f t="shared" si="3"/>
        <v>0.21804511278195488</v>
      </c>
      <c r="Q49" s="22">
        <v>0</v>
      </c>
      <c r="R49" s="56">
        <f t="shared" si="4"/>
        <v>0</v>
      </c>
      <c r="S49" s="4">
        <v>39</v>
      </c>
      <c r="T49" s="7">
        <v>37</v>
      </c>
      <c r="U49" s="13">
        <f t="shared" si="5"/>
        <v>0.13909774436090225</v>
      </c>
    </row>
    <row r="50" spans="1:21">
      <c r="A50" s="2" t="s">
        <v>193</v>
      </c>
      <c r="B50" s="6">
        <v>36272</v>
      </c>
      <c r="C50" s="7">
        <v>39398</v>
      </c>
      <c r="D50" s="56">
        <f t="shared" si="6"/>
        <v>7.9344129143611344E-2</v>
      </c>
      <c r="E50" s="8">
        <f t="shared" si="0"/>
        <v>3126</v>
      </c>
      <c r="F50" s="6">
        <v>1609</v>
      </c>
      <c r="G50" s="7">
        <v>2118</v>
      </c>
      <c r="H50" s="56">
        <f t="shared" si="1"/>
        <v>0.24032105760151085</v>
      </c>
      <c r="I50" s="8">
        <f t="shared" si="2"/>
        <v>509</v>
      </c>
      <c r="J50" s="78">
        <v>43</v>
      </c>
      <c r="K50" s="24">
        <v>350</v>
      </c>
      <c r="L50" s="24">
        <v>1733</v>
      </c>
      <c r="M50" s="24">
        <v>765</v>
      </c>
      <c r="N50" s="59">
        <v>4.2999999999999997E-2</v>
      </c>
      <c r="O50" s="4" t="s">
        <v>194</v>
      </c>
      <c r="P50" s="69">
        <f t="shared" si="3"/>
        <v>5.3759074064673333E-2</v>
      </c>
      <c r="Q50" s="22">
        <v>45</v>
      </c>
      <c r="R50" s="56">
        <f t="shared" si="4"/>
        <v>2.1246458923512748E-2</v>
      </c>
      <c r="S50" s="4">
        <v>25</v>
      </c>
      <c r="T50" s="7">
        <v>1367</v>
      </c>
      <c r="U50" s="13">
        <f t="shared" si="5"/>
        <v>3.4697192750901058E-2</v>
      </c>
    </row>
    <row r="51" spans="1:21">
      <c r="A51" s="2" t="s">
        <v>195</v>
      </c>
      <c r="B51" s="6">
        <v>3660</v>
      </c>
      <c r="C51" s="7">
        <v>3647</v>
      </c>
      <c r="D51" s="56">
        <f t="shared" si="6"/>
        <v>-3.564573622155196E-3</v>
      </c>
      <c r="E51" s="8">
        <f t="shared" si="0"/>
        <v>-13</v>
      </c>
      <c r="F51" s="6">
        <v>198</v>
      </c>
      <c r="G51" s="7">
        <v>223</v>
      </c>
      <c r="H51" s="56">
        <f t="shared" si="1"/>
        <v>0.11210762331838565</v>
      </c>
      <c r="I51" s="8">
        <f t="shared" si="2"/>
        <v>25</v>
      </c>
      <c r="J51" s="78">
        <v>40</v>
      </c>
      <c r="K51" s="24">
        <v>200</v>
      </c>
      <c r="L51" s="24">
        <v>1083</v>
      </c>
      <c r="M51" s="24">
        <v>938</v>
      </c>
      <c r="N51" s="59">
        <v>1.7999999999999999E-2</v>
      </c>
      <c r="O51" s="4" t="s">
        <v>196</v>
      </c>
      <c r="P51" s="69">
        <f t="shared" si="3"/>
        <v>6.1146147518508366E-2</v>
      </c>
      <c r="Q51" s="22">
        <v>0</v>
      </c>
      <c r="R51" s="56">
        <f t="shared" si="4"/>
        <v>0</v>
      </c>
      <c r="S51" s="4">
        <v>20</v>
      </c>
      <c r="T51" s="7">
        <v>118</v>
      </c>
      <c r="U51" s="13">
        <f t="shared" si="5"/>
        <v>3.2355360570331781E-2</v>
      </c>
    </row>
    <row r="52" spans="1:21">
      <c r="A52" s="2" t="s">
        <v>197</v>
      </c>
      <c r="B52" s="6">
        <v>79726</v>
      </c>
      <c r="C52" s="7">
        <v>81968</v>
      </c>
      <c r="D52" s="56">
        <f t="shared" si="6"/>
        <v>2.7352137419480772E-2</v>
      </c>
      <c r="E52" s="8">
        <f t="shared" si="0"/>
        <v>2242</v>
      </c>
      <c r="F52" s="6">
        <v>5869</v>
      </c>
      <c r="G52" s="7">
        <v>7102</v>
      </c>
      <c r="H52" s="56">
        <f t="shared" si="1"/>
        <v>0.17361306674176288</v>
      </c>
      <c r="I52" s="8">
        <f t="shared" si="2"/>
        <v>1233</v>
      </c>
      <c r="J52" s="78">
        <v>37</v>
      </c>
      <c r="K52" s="24">
        <v>280</v>
      </c>
      <c r="L52" s="24">
        <v>1400</v>
      </c>
      <c r="M52" s="24">
        <v>758</v>
      </c>
      <c r="N52" s="59">
        <v>5.7000000000000002E-2</v>
      </c>
      <c r="O52" s="4" t="s">
        <v>198</v>
      </c>
      <c r="P52" s="69">
        <f t="shared" si="3"/>
        <v>8.6643568221745071E-2</v>
      </c>
      <c r="Q52" s="22">
        <v>162</v>
      </c>
      <c r="R52" s="56">
        <f t="shared" si="4"/>
        <v>2.2810475922275416E-2</v>
      </c>
      <c r="S52" s="4">
        <v>21</v>
      </c>
      <c r="T52" s="7">
        <v>4070</v>
      </c>
      <c r="U52" s="13">
        <f t="shared" si="5"/>
        <v>4.965352332617607E-2</v>
      </c>
    </row>
    <row r="53" spans="1:21">
      <c r="A53" s="2" t="s">
        <v>199</v>
      </c>
      <c r="B53" s="6">
        <v>61640</v>
      </c>
      <c r="C53" s="7">
        <v>63515</v>
      </c>
      <c r="D53" s="56">
        <f t="shared" si="6"/>
        <v>2.9520585688420059E-2</v>
      </c>
      <c r="E53" s="8">
        <f t="shared" si="0"/>
        <v>1875</v>
      </c>
      <c r="F53" s="6">
        <v>2501</v>
      </c>
      <c r="G53" s="7">
        <v>3946</v>
      </c>
      <c r="H53" s="56">
        <f t="shared" si="1"/>
        <v>0.36619361378611254</v>
      </c>
      <c r="I53" s="8">
        <f t="shared" si="2"/>
        <v>1445</v>
      </c>
      <c r="J53" s="78">
        <v>38</v>
      </c>
      <c r="K53" s="24">
        <v>275</v>
      </c>
      <c r="L53" s="24">
        <v>1600</v>
      </c>
      <c r="M53" s="24">
        <v>758</v>
      </c>
      <c r="N53" s="59">
        <v>7.3999999999999996E-2</v>
      </c>
      <c r="O53" s="4" t="s">
        <v>200</v>
      </c>
      <c r="P53" s="69">
        <f t="shared" si="3"/>
        <v>6.2127056600802963E-2</v>
      </c>
      <c r="Q53" s="22">
        <v>34</v>
      </c>
      <c r="R53" s="56">
        <f t="shared" si="4"/>
        <v>8.6163203243791175E-3</v>
      </c>
      <c r="S53" s="4">
        <v>20</v>
      </c>
      <c r="T53" s="7">
        <v>2239</v>
      </c>
      <c r="U53" s="13">
        <f t="shared" si="5"/>
        <v>3.5251515390065338E-2</v>
      </c>
    </row>
    <row r="54" spans="1:21" ht="13.5" thickBot="1">
      <c r="A54" s="9" t="s">
        <v>201</v>
      </c>
      <c r="B54" s="10">
        <v>1134</v>
      </c>
      <c r="C54" s="19">
        <v>1129</v>
      </c>
      <c r="D54" s="58">
        <f t="shared" si="6"/>
        <v>-4.4286979627989375E-3</v>
      </c>
      <c r="E54" s="51">
        <f t="shared" si="0"/>
        <v>-5</v>
      </c>
      <c r="F54" s="10">
        <v>108</v>
      </c>
      <c r="G54" s="19">
        <v>82</v>
      </c>
      <c r="H54" s="58">
        <f t="shared" si="1"/>
        <v>-0.31707317073170732</v>
      </c>
      <c r="I54" s="51">
        <f t="shared" si="2"/>
        <v>-26</v>
      </c>
      <c r="J54" s="80">
        <v>45</v>
      </c>
      <c r="K54" s="44">
        <v>150</v>
      </c>
      <c r="L54" s="44">
        <v>863</v>
      </c>
      <c r="M54" s="44">
        <v>882</v>
      </c>
      <c r="N54" s="61">
        <v>8.9999999999999993E-3</v>
      </c>
      <c r="O54" s="12" t="s">
        <v>202</v>
      </c>
      <c r="P54" s="71">
        <f t="shared" si="3"/>
        <v>7.2630646589902564E-2</v>
      </c>
      <c r="Q54" s="101">
        <v>0</v>
      </c>
      <c r="R54" s="58">
        <f>(Q54/G54)</f>
        <v>0</v>
      </c>
      <c r="S54" s="12">
        <v>42</v>
      </c>
      <c r="T54" s="19">
        <v>49</v>
      </c>
      <c r="U54" s="73">
        <f t="shared" si="5"/>
        <v>4.3401240035429584E-2</v>
      </c>
    </row>
    <row r="55" spans="1:21" s="82" customFormat="1">
      <c r="A55" s="86" t="s">
        <v>203</v>
      </c>
      <c r="B55" s="87">
        <f>SUM(B5:B54)</f>
        <v>915244</v>
      </c>
      <c r="C55" s="87">
        <f>SUM(C5:C54)</f>
        <v>953152</v>
      </c>
      <c r="D55" s="88">
        <f>(E55/C55)</f>
        <v>3.9771201235479753E-2</v>
      </c>
      <c r="E55" s="87">
        <f>SUM(E5:E54)</f>
        <v>37908</v>
      </c>
      <c r="F55" s="87">
        <f>SUM(F5:F54)</f>
        <v>85222</v>
      </c>
      <c r="G55" s="87">
        <f>SUM(G5:G54)</f>
        <v>98052</v>
      </c>
      <c r="H55" s="88">
        <f>(I55/G55)</f>
        <v>0.13084893729857627</v>
      </c>
      <c r="I55" s="87">
        <f>SUM(I5:I54)</f>
        <v>12830</v>
      </c>
      <c r="J55" s="89">
        <f>AVERAGE(J5:J54)</f>
        <v>36.234042553191486</v>
      </c>
      <c r="K55" s="90">
        <f>AVERAGE(K5:K54)</f>
        <v>195.95744680851064</v>
      </c>
      <c r="L55" s="90">
        <f>AVERAGE(L4:L54)</f>
        <v>1043.0425531914893</v>
      </c>
      <c r="M55" s="90">
        <f>AVERAGE(M4:M54)</f>
        <v>748.91489361702122</v>
      </c>
      <c r="N55" s="91"/>
      <c r="O55" s="92"/>
      <c r="P55" s="102">
        <f>(G55/C55)</f>
        <v>0.10287131538306588</v>
      </c>
      <c r="Q55" s="103">
        <f>SUM(Q4:Q54)</f>
        <v>15258</v>
      </c>
      <c r="R55" s="91">
        <f>(Q55/G55)</f>
        <v>0.1556113082853996</v>
      </c>
      <c r="S55" s="89">
        <f>AVERAGE(S4:S54)</f>
        <v>26.170212765957448</v>
      </c>
      <c r="T55" s="87">
        <f>SUM(T4:T54)</f>
        <v>59498</v>
      </c>
      <c r="U55" s="94">
        <f>(T55/C55)</f>
        <v>6.2422362855032568E-2</v>
      </c>
    </row>
  </sheetData>
  <mergeCells count="1">
    <mergeCell ref="A2:U2"/>
  </mergeCells>
  <pageMargins left="0.7" right="0.7" top="0.75" bottom="0.75" header="0.3" footer="0.3"/>
  <pageSetup paperSize="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ad2911b6-bdac-4720-9805-ffb8829d2940" ContentTypeId="0x010100DC8989F0DE14B941BC2606BCD0B87F46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NAIF document" ma:contentTypeID="0x010100DC8989F0DE14B941BC2606BCD0B87F46001835216558107746ADA85D4F6278D95A" ma:contentTypeVersion="43" ma:contentTypeDescription="" ma:contentTypeScope="" ma:versionID="2be3b051e5e8faeee814d4bf75eb70e4">
  <xsd:schema xmlns:xsd="http://www.w3.org/2001/XMLSchema" xmlns:xs="http://www.w3.org/2001/XMLSchema" xmlns:p="http://schemas.microsoft.com/office/2006/metadata/properties" xmlns:ns2="08aca9ee-4127-455a-aeb2-24ec05d8a716" targetNamespace="http://schemas.microsoft.com/office/2006/metadata/properties" ma:root="true" ma:fieldsID="733bbb3924ac14b631f4ba87079f110b" ns2:_="">
    <xsd:import namespace="08aca9ee-4127-455a-aeb2-24ec05d8a716"/>
    <xsd:element name="properties">
      <xsd:complexType>
        <xsd:sequence>
          <xsd:element name="documentManagement">
            <xsd:complexType>
              <xsd:all>
                <xsd:element ref="ns2:naif_DocumentComments" minOccurs="0"/>
                <xsd:element ref="ns2:naif_source" minOccurs="0"/>
                <xsd:element ref="ns2:naif_SourcePathLevel1" minOccurs="0"/>
                <xsd:element ref="ns2:naif_SourcePathLevel2" minOccurs="0"/>
                <xsd:element ref="ns2:naif_SourcePathLevel3" minOccurs="0"/>
                <xsd:element ref="ns2:o08f1059c84140b78dc64a6a03b53557" minOccurs="0"/>
                <xsd:element ref="ns2:p65c4154ad414b0c92cfab32d48f0c99" minOccurs="0"/>
                <xsd:element ref="ns2:jd764c5197cd4c27833bf9bc22ced087" minOccurs="0"/>
                <xsd:element ref="ns2:kb23bc98c2be4b1194aa5cf3ab02c1ef" minOccurs="0"/>
                <xsd:element ref="ns2:TaxCatchAll" minOccurs="0"/>
                <xsd:element ref="ns2:TaxCatchAllLabel" minOccurs="0"/>
                <xsd:element ref="ns2:ic4e9ddb9717449e8e375b09ea9f1b34" minOccurs="0"/>
                <xsd:element ref="ns2:Document_x0020_Sequence" minOccurs="0"/>
                <xsd:element ref="ns2:Project_x0020_Name1" minOccurs="0"/>
                <xsd:element ref="ns2:Report_x0020_Numb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aca9ee-4127-455a-aeb2-24ec05d8a716" elementFormDefault="qualified">
    <xsd:import namespace="http://schemas.microsoft.com/office/2006/documentManagement/types"/>
    <xsd:import namespace="http://schemas.microsoft.com/office/infopath/2007/PartnerControls"/>
    <xsd:element name="naif_DocumentComments" ma:index="5" nillable="true" ma:displayName="Document comments" ma:description="Add comments or short description about the document." ma:internalName="naif_DocumentComments">
      <xsd:simpleType>
        <xsd:restriction base="dms:Text">
          <xsd:maxLength value="255"/>
        </xsd:restriction>
      </xsd:simpleType>
    </xsd:element>
    <xsd:element name="naif_source" ma:index="8" nillable="true" ma:displayName="Source path" ma:description="This column is used to store the folder path and file name for documents that were migrated from the network drive." ma:hidden="true" ma:internalName="naif_source" ma:readOnly="false">
      <xsd:simpleType>
        <xsd:restriction base="dms:Text">
          <xsd:maxLength value="255"/>
        </xsd:restriction>
      </xsd:simpleType>
    </xsd:element>
    <xsd:element name="naif_SourcePathLevel1" ma:index="9" nillable="true" ma:displayName="Source path level 1" ma:hidden="true" ma:internalName="naif_SourcePathLevel1" ma:readOnly="false">
      <xsd:simpleType>
        <xsd:restriction base="dms:Text">
          <xsd:maxLength value="255"/>
        </xsd:restriction>
      </xsd:simpleType>
    </xsd:element>
    <xsd:element name="naif_SourcePathLevel2" ma:index="10" nillable="true" ma:displayName="Source path level 2" ma:hidden="true" ma:internalName="naif_SourcePathLevel2" ma:readOnly="false">
      <xsd:simpleType>
        <xsd:restriction base="dms:Text">
          <xsd:maxLength value="255"/>
        </xsd:restriction>
      </xsd:simpleType>
    </xsd:element>
    <xsd:element name="naif_SourcePathLevel3" ma:index="11" nillable="true" ma:displayName="Source path level 3" ma:hidden="true" ma:internalName="naif_SourcePathLevel3" ma:readOnly="false">
      <xsd:simpleType>
        <xsd:restriction base="dms:Text">
          <xsd:maxLength value="255"/>
        </xsd:restriction>
      </xsd:simpleType>
    </xsd:element>
    <xsd:element name="o08f1059c84140b78dc64a6a03b53557" ma:index="12" nillable="true" ma:taxonomy="true" ma:internalName="o08f1059c84140b78dc64a6a03b53557" ma:taxonomyFieldName="naif_DocumentType" ma:displayName="Document type" ma:default="" ma:fieldId="{808f1059-c841-40b7-8dc6-4a6a03b53557}" ma:sspId="ad2911b6-bdac-4720-9805-ffb8829d2940" ma:termSetId="97cd6b06-8ca0-4014-b4ea-673865386db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65c4154ad414b0c92cfab32d48f0c99" ma:index="14" nillable="true" ma:taxonomy="true" ma:internalName="p65c4154ad414b0c92cfab32d48f0c99" ma:taxonomyFieldName="naif_DocumentStatus" ma:displayName="Document status" ma:default="" ma:fieldId="{965c4154-ad41-4b0c-92cf-ab32d48f0c99}" ma:sspId="ad2911b6-bdac-4720-9805-ffb8829d2940" ma:termSetId="b80b3717-5829-42ba-bcb8-019d92a4703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d764c5197cd4c27833bf9bc22ced087" ma:index="16" nillable="true" ma:taxonomy="true" ma:internalName="jd764c5197cd4c27833bf9bc22ced087" ma:taxonomyFieldName="naif_BCSTopic" ma:displayName="Business classification" ma:readOnly="false" ma:default="" ma:fieldId="{3d764c51-97cd-4c27-833b-f9bc22ced087}" ma:sspId="ad2911b6-bdac-4720-9805-ffb8829d2940" ma:termSetId="084e4e8d-0df0-493e-80c8-9019e0b8d90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b23bc98c2be4b1194aa5cf3ab02c1ef" ma:index="18" nillable="true" ma:taxonomy="true" ma:internalName="kb23bc98c2be4b1194aa5cf3ab02c1ef" ma:taxonomyFieldName="naif_FinancialYear" ma:displayName="Financial year" ma:default="" ma:fieldId="{4b23bc98-c2be-4b11-94aa-5cf3ab02c1ef}" ma:sspId="ad2911b6-bdac-4720-9805-ffb8829d2940" ma:termSetId="d0f3ce28-dbba-43e5-82bf-709b226970c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0" nillable="true" ma:displayName="Taxonomy Catch All Column" ma:hidden="true" ma:list="{82ffcb43-c2e5-4ca0-9720-95861014af12}" ma:internalName="TaxCatchAll" ma:showField="CatchAllData" ma:web="0f9945b0-817f-475b-94e6-18426b09a3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1" nillable="true" ma:displayName="Taxonomy Catch All Column1" ma:hidden="true" ma:list="{82ffcb43-c2e5-4ca0-9720-95861014af12}" ma:internalName="TaxCatchAllLabel" ma:readOnly="true" ma:showField="CatchAllDataLabel" ma:web="0f9945b0-817f-475b-94e6-18426b09a3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c4e9ddb9717449e8e375b09ea9f1b34" ma:index="22" nillable="true" ma:taxonomy="true" ma:internalName="ic4e9ddb9717449e8e375b09ea9f1b34" ma:taxonomyFieldName="naif_BusinessArea" ma:displayName="Business area" ma:default="1;#Indigenous engagement strategy|ae19ff36-88cb-4863-bad1-33ffcae572ac" ma:fieldId="{2c4e9ddb-9717-449e-8e37-5b09ea9f1b34}" ma:sspId="ad2911b6-bdac-4720-9805-ffb8829d2940" ma:termSetId="59cfda17-6c13-408a-ac00-6aded6bbba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ocument_x0020_Sequence" ma:index="25" nillable="true" ma:displayName="Document Sequence" ma:default="" ma:internalName="Document_x0020_Sequence" ma:percentage="FALSE">
      <xsd:simpleType>
        <xsd:restriction base="dms:Number"/>
      </xsd:simpleType>
    </xsd:element>
    <xsd:element name="Project_x0020_Name1" ma:index="26" nillable="true" ma:displayName="Project Name" ma:default="" ma:internalName="Project_x0020_Name1">
      <xsd:simpleType>
        <xsd:restriction base="dms:Text">
          <xsd:maxLength value="255"/>
        </xsd:restriction>
      </xsd:simpleType>
    </xsd:element>
    <xsd:element name="Report_x0020_Number" ma:index="27" nillable="true" ma:displayName="Report Number" ma:default="" ma:internalName="Report_x0020_Numbe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3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port_x0020_Number xmlns="08aca9ee-4127-455a-aeb2-24ec05d8a716" xsi:nil="true"/>
    <jd764c5197cd4c27833bf9bc22ced087 xmlns="08aca9ee-4127-455a-aeb2-24ec05d8a716">
      <Terms xmlns="http://schemas.microsoft.com/office/infopath/2007/PartnerControls"/>
    </jd764c5197cd4c27833bf9bc22ced087>
    <kb23bc98c2be4b1194aa5cf3ab02c1ef xmlns="08aca9ee-4127-455a-aeb2-24ec05d8a716">
      <Terms xmlns="http://schemas.microsoft.com/office/infopath/2007/PartnerControls"/>
    </kb23bc98c2be4b1194aa5cf3ab02c1ef>
    <ic4e9ddb9717449e8e375b09ea9f1b34 xmlns="08aca9ee-4127-455a-aeb2-24ec05d8a716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Indigenous Engagement Strategy</TermName>
          <TermId xmlns="http://schemas.microsoft.com/office/infopath/2007/PartnerControls">ae19ff36-88cb-4863-bad1-33ffcae572ac</TermId>
        </TermInfo>
      </Terms>
    </ic4e9ddb9717449e8e375b09ea9f1b34>
    <Project_x0020_Name1 xmlns="08aca9ee-4127-455a-aeb2-24ec05d8a716" xsi:nil="true"/>
    <TaxCatchAll xmlns="08aca9ee-4127-455a-aeb2-24ec05d8a716">
      <Value>1</Value>
    </TaxCatchAll>
    <naif_source xmlns="08aca9ee-4127-455a-aeb2-24ec05d8a716" xsi:nil="true"/>
    <p65c4154ad414b0c92cfab32d48f0c99 xmlns="08aca9ee-4127-455a-aeb2-24ec05d8a716">
      <Terms xmlns="http://schemas.microsoft.com/office/infopath/2007/PartnerControls"/>
    </p65c4154ad414b0c92cfab32d48f0c99>
    <Document_x0020_Sequence xmlns="08aca9ee-4127-455a-aeb2-24ec05d8a716" xsi:nil="true"/>
    <naif_SourcePathLevel1 xmlns="08aca9ee-4127-455a-aeb2-24ec05d8a716" xsi:nil="true"/>
    <naif_SourcePathLevel2 xmlns="08aca9ee-4127-455a-aeb2-24ec05d8a716" xsi:nil="true"/>
    <o08f1059c84140b78dc64a6a03b53557 xmlns="08aca9ee-4127-455a-aeb2-24ec05d8a716">
      <Terms xmlns="http://schemas.microsoft.com/office/infopath/2007/PartnerControls"/>
    </o08f1059c84140b78dc64a6a03b53557>
    <naif_SourcePathLevel3 xmlns="08aca9ee-4127-455a-aeb2-24ec05d8a716" xsi:nil="true"/>
    <naif_DocumentComments xmlns="08aca9ee-4127-455a-aeb2-24ec05d8a716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238918-1754-477D-8107-5B754420F637}"/>
</file>

<file path=customXml/itemProps2.xml><?xml version="1.0" encoding="utf-8"?>
<ds:datastoreItem xmlns:ds="http://schemas.openxmlformats.org/officeDocument/2006/customXml" ds:itemID="{2198C809-6AE4-41C2-B551-6B5D1289EDD8}"/>
</file>

<file path=customXml/itemProps3.xml><?xml version="1.0" encoding="utf-8"?>
<ds:datastoreItem xmlns:ds="http://schemas.openxmlformats.org/officeDocument/2006/customXml" ds:itemID="{CD44C750-E9D4-42B3-B075-3444DE5B9659}"/>
</file>

<file path=customXml/itemProps4.xml><?xml version="1.0" encoding="utf-8"?>
<ds:datastoreItem xmlns:ds="http://schemas.openxmlformats.org/officeDocument/2006/customXml" ds:itemID="{F7674888-A655-48EE-9FDD-4B7348ECBA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Darren Chong</dc:creator>
  <cp:keywords/>
  <dc:description/>
  <cp:lastModifiedBy/>
  <cp:revision/>
  <dcterms:created xsi:type="dcterms:W3CDTF">2022-12-12T01:42:43Z</dcterms:created>
  <dcterms:modified xsi:type="dcterms:W3CDTF">2023-10-26T01:00:35Z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0x010100DC8989F0DE14B941BC2606BCD0B87F46001835216558107746ADA85D4F6278D95A</vt:lpwstr>
  </property>
  <property fmtid="{D5CDD505-2E9C-101B-9397-08002B2CF9AE}" pid="3" name="naif_DocumentType">
    <vt:lpwstr/>
  </property>
  <property fmtid="{D5CDD505-2E9C-101B-9397-08002B2CF9AE}" pid="4" name="SharedWithUsers">
    <vt:lpwstr>18;#Darren Chong;#58;#SRC Team Members</vt:lpwstr>
  </property>
  <property fmtid="{D5CDD505-2E9C-101B-9397-08002B2CF9AE}" pid="5" name="naif_BusinessArea">
    <vt:lpwstr>1;#Indigenous Engagement Strategy|ae19ff36-88cb-4863-bad1-33ffcae572ac</vt:lpwstr>
  </property>
  <property fmtid="{D5CDD505-2E9C-101B-9397-08002B2CF9AE}" pid="6" name="naif_BCSTopic">
    <vt:lpwstr/>
  </property>
  <property fmtid="{D5CDD505-2E9C-101B-9397-08002B2CF9AE}" pid="7" name="naif_FinancialYear">
    <vt:lpwstr/>
  </property>
  <property fmtid="{D5CDD505-2E9C-101B-9397-08002B2CF9AE}" pid="8" name="naif_DocumentStatus">
    <vt:lpwstr/>
  </property>
  <property fmtid="{D5CDD505-2E9C-101B-9397-08002B2CF9AE}" pid="9" name="MediaServiceImageTags">
    <vt:lpwstr/>
  </property>
  <property fmtid="{D5CDD505-2E9C-101B-9397-08002B2CF9AE}" pid="10" name="lcf76f155ced4ddcb4097134ff3c332f">
    <vt:lpwstr/>
  </property>
</Properties>
</file>